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9255" windowHeight="23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S182" i="1"/>
  <c r="S19"/>
  <c r="S26"/>
  <c r="R174"/>
  <c r="K19"/>
  <c r="R19"/>
  <c r="Q19"/>
  <c r="P19"/>
  <c r="O19"/>
  <c r="N19"/>
  <c r="M19"/>
  <c r="L19"/>
  <c r="J19"/>
  <c r="I19"/>
  <c r="H19"/>
  <c r="G19"/>
  <c r="K12"/>
  <c r="J179"/>
  <c r="J174"/>
  <c r="J171"/>
  <c r="J164"/>
  <c r="J157"/>
  <c r="J147"/>
  <c r="J136"/>
  <c r="J119"/>
  <c r="J115"/>
  <c r="J113"/>
  <c r="J107"/>
  <c r="J102"/>
  <c r="J98"/>
  <c r="J95"/>
  <c r="J80"/>
  <c r="J71"/>
  <c r="J67"/>
  <c r="J59"/>
  <c r="J55"/>
  <c r="J52"/>
  <c r="J49"/>
  <c r="J182" s="1"/>
  <c r="J40"/>
  <c r="J35"/>
  <c r="J30"/>
  <c r="J27"/>
  <c r="J12"/>
  <c r="R95" l="1"/>
  <c r="Q95"/>
  <c r="P95"/>
  <c r="O95"/>
  <c r="N95"/>
  <c r="M95"/>
  <c r="L95"/>
  <c r="K95"/>
  <c r="I95"/>
  <c r="H95"/>
  <c r="G95"/>
  <c r="G182"/>
  <c r="M157"/>
  <c r="L157"/>
  <c r="K157"/>
  <c r="I157"/>
  <c r="H157"/>
  <c r="G157"/>
  <c r="N157"/>
  <c r="M164"/>
  <c r="L164"/>
  <c r="K164"/>
  <c r="I164"/>
  <c r="H164"/>
  <c r="G164"/>
  <c r="N164"/>
  <c r="N12" l="1"/>
  <c r="N27"/>
  <c r="N30"/>
  <c r="N35"/>
  <c r="N40"/>
  <c r="N49"/>
  <c r="N59"/>
  <c r="N67"/>
  <c r="N71"/>
  <c r="N80"/>
  <c r="N98"/>
  <c r="N136"/>
  <c r="N147"/>
  <c r="N171"/>
  <c r="L80" l="1"/>
  <c r="L71"/>
  <c r="L67"/>
  <c r="L59"/>
  <c r="L55"/>
  <c r="L52"/>
  <c r="L49"/>
  <c r="L40"/>
  <c r="L35"/>
  <c r="L30"/>
  <c r="L27"/>
  <c r="L12"/>
  <c r="L98"/>
  <c r="K98" l="1"/>
  <c r="S22" l="1"/>
  <c r="S96" l="1"/>
  <c r="S38"/>
  <c r="S36"/>
  <c r="S13"/>
  <c r="S181"/>
  <c r="Q12"/>
  <c r="H98"/>
  <c r="H80"/>
  <c r="R71"/>
  <c r="Q71"/>
  <c r="P71"/>
  <c r="O71"/>
  <c r="M71"/>
  <c r="K71"/>
  <c r="I71"/>
  <c r="G71"/>
  <c r="H71"/>
  <c r="H67"/>
  <c r="H59"/>
  <c r="H55"/>
  <c r="H52"/>
  <c r="H49"/>
  <c r="H40"/>
  <c r="H35"/>
  <c r="H30"/>
  <c r="H27"/>
  <c r="H12"/>
  <c r="S161"/>
  <c r="R179"/>
  <c r="R171"/>
  <c r="R164"/>
  <c r="R157"/>
  <c r="R147"/>
  <c r="R136"/>
  <c r="R119"/>
  <c r="R115"/>
  <c r="R113"/>
  <c r="R107"/>
  <c r="R102"/>
  <c r="R98"/>
  <c r="R80"/>
  <c r="R67"/>
  <c r="R59"/>
  <c r="R55"/>
  <c r="R52"/>
  <c r="R49"/>
  <c r="R40"/>
  <c r="R27"/>
  <c r="R30"/>
  <c r="R35"/>
  <c r="R12"/>
  <c r="I80"/>
  <c r="Q179"/>
  <c r="P179"/>
  <c r="O179"/>
  <c r="N179"/>
  <c r="M179"/>
  <c r="L179"/>
  <c r="K179"/>
  <c r="I179"/>
  <c r="H179"/>
  <c r="Q174"/>
  <c r="P174"/>
  <c r="O174"/>
  <c r="N174"/>
  <c r="M174"/>
  <c r="L174"/>
  <c r="K174"/>
  <c r="I174"/>
  <c r="H174"/>
  <c r="Q171"/>
  <c r="P171"/>
  <c r="O171"/>
  <c r="M171"/>
  <c r="L171"/>
  <c r="K171"/>
  <c r="I171"/>
  <c r="H171"/>
  <c r="Q164"/>
  <c r="P164"/>
  <c r="O164"/>
  <c r="Q157"/>
  <c r="P157"/>
  <c r="O157"/>
  <c r="Q147"/>
  <c r="P147"/>
  <c r="O147"/>
  <c r="M147"/>
  <c r="L147"/>
  <c r="K147"/>
  <c r="I147"/>
  <c r="H147"/>
  <c r="Q136"/>
  <c r="P136"/>
  <c r="O136"/>
  <c r="M136"/>
  <c r="L136"/>
  <c r="K136"/>
  <c r="I136"/>
  <c r="H136"/>
  <c r="Q119"/>
  <c r="P119"/>
  <c r="O119"/>
  <c r="N119"/>
  <c r="M119"/>
  <c r="L119"/>
  <c r="K119"/>
  <c r="I119"/>
  <c r="H119"/>
  <c r="Q115"/>
  <c r="P115"/>
  <c r="O115"/>
  <c r="N115"/>
  <c r="M115"/>
  <c r="L115"/>
  <c r="K115"/>
  <c r="I115"/>
  <c r="H115"/>
  <c r="Q113"/>
  <c r="P113"/>
  <c r="O113"/>
  <c r="N113"/>
  <c r="M113"/>
  <c r="L113"/>
  <c r="K113"/>
  <c r="I113"/>
  <c r="H113"/>
  <c r="Q107"/>
  <c r="P107"/>
  <c r="O107"/>
  <c r="N107"/>
  <c r="M107"/>
  <c r="L107"/>
  <c r="K107"/>
  <c r="I107"/>
  <c r="H107"/>
  <c r="Q102"/>
  <c r="P102"/>
  <c r="O102"/>
  <c r="N102"/>
  <c r="M102"/>
  <c r="L102"/>
  <c r="K102"/>
  <c r="I102"/>
  <c r="H102"/>
  <c r="Q98"/>
  <c r="P98"/>
  <c r="O98"/>
  <c r="M98"/>
  <c r="I98"/>
  <c r="Q80"/>
  <c r="P80"/>
  <c r="O80"/>
  <c r="M80"/>
  <c r="K80"/>
  <c r="Q67"/>
  <c r="P67"/>
  <c r="O67"/>
  <c r="M67"/>
  <c r="K67"/>
  <c r="I67"/>
  <c r="Q59"/>
  <c r="P59"/>
  <c r="O59"/>
  <c r="M59"/>
  <c r="K59"/>
  <c r="I59"/>
  <c r="Q55"/>
  <c r="P55"/>
  <c r="O55"/>
  <c r="N55"/>
  <c r="M55"/>
  <c r="K55"/>
  <c r="I55"/>
  <c r="Q52"/>
  <c r="P52"/>
  <c r="O52"/>
  <c r="N52"/>
  <c r="N182" s="1"/>
  <c r="M52"/>
  <c r="K52"/>
  <c r="I52"/>
  <c r="Q49"/>
  <c r="P49"/>
  <c r="O49"/>
  <c r="M49"/>
  <c r="K49"/>
  <c r="I49"/>
  <c r="Q40"/>
  <c r="P40"/>
  <c r="O40"/>
  <c r="M40"/>
  <c r="K40"/>
  <c r="I40"/>
  <c r="Q35"/>
  <c r="P35"/>
  <c r="O35"/>
  <c r="M35"/>
  <c r="I35"/>
  <c r="Q30"/>
  <c r="P30"/>
  <c r="O30"/>
  <c r="M30"/>
  <c r="K30"/>
  <c r="I30"/>
  <c r="Q27"/>
  <c r="P27"/>
  <c r="O27"/>
  <c r="M27"/>
  <c r="K27"/>
  <c r="I27"/>
  <c r="P12"/>
  <c r="O12"/>
  <c r="M12"/>
  <c r="I12"/>
  <c r="G179"/>
  <c r="G174"/>
  <c r="G171"/>
  <c r="G147"/>
  <c r="G136"/>
  <c r="G119"/>
  <c r="G115"/>
  <c r="G113"/>
  <c r="G107"/>
  <c r="G102"/>
  <c r="G98"/>
  <c r="G80"/>
  <c r="G67"/>
  <c r="G59"/>
  <c r="G55"/>
  <c r="G52"/>
  <c r="G49"/>
  <c r="G40"/>
  <c r="G35"/>
  <c r="G30"/>
  <c r="G27"/>
  <c r="G12"/>
  <c r="S180"/>
  <c r="S178"/>
  <c r="S177"/>
  <c r="S175"/>
  <c r="S173"/>
  <c r="S172"/>
  <c r="S169"/>
  <c r="S168"/>
  <c r="S167"/>
  <c r="S166"/>
  <c r="S165"/>
  <c r="S162"/>
  <c r="S160"/>
  <c r="S158"/>
  <c r="S155"/>
  <c r="S154"/>
  <c r="S153"/>
  <c r="S152"/>
  <c r="S151"/>
  <c r="S150"/>
  <c r="S149"/>
  <c r="S148"/>
  <c r="S146"/>
  <c r="S145"/>
  <c r="S144"/>
  <c r="S143"/>
  <c r="S142"/>
  <c r="S141"/>
  <c r="S140"/>
  <c r="S139"/>
  <c r="S138"/>
  <c r="S137"/>
  <c r="S135"/>
  <c r="S134"/>
  <c r="S133"/>
  <c r="S132"/>
  <c r="S131"/>
  <c r="S130"/>
  <c r="S129"/>
  <c r="S128"/>
  <c r="S127"/>
  <c r="S126"/>
  <c r="S125"/>
  <c r="S124"/>
  <c r="S123"/>
  <c r="S122"/>
  <c r="S121"/>
  <c r="S120"/>
  <c r="S118"/>
  <c r="S117"/>
  <c r="S116"/>
  <c r="S114"/>
  <c r="S112"/>
  <c r="S111"/>
  <c r="S110"/>
  <c r="S109"/>
  <c r="S108"/>
  <c r="S106"/>
  <c r="S105"/>
  <c r="S104"/>
  <c r="S103"/>
  <c r="S101"/>
  <c r="S100"/>
  <c r="S99"/>
  <c r="S97"/>
  <c r="S94"/>
  <c r="S93"/>
  <c r="S92"/>
  <c r="S91"/>
  <c r="S90"/>
  <c r="S89"/>
  <c r="S88"/>
  <c r="S87"/>
  <c r="S86"/>
  <c r="S85"/>
  <c r="S84"/>
  <c r="S83"/>
  <c r="S82"/>
  <c r="S81"/>
  <c r="S78"/>
  <c r="S77"/>
  <c r="S76"/>
  <c r="S75"/>
  <c r="S74"/>
  <c r="S73"/>
  <c r="S72"/>
  <c r="S70"/>
  <c r="S69"/>
  <c r="S68"/>
  <c r="S66"/>
  <c r="S65"/>
  <c r="S64"/>
  <c r="S63"/>
  <c r="S62"/>
  <c r="S61"/>
  <c r="S60"/>
  <c r="S58"/>
  <c r="S57"/>
  <c r="S56"/>
  <c r="S54"/>
  <c r="S53"/>
  <c r="S51"/>
  <c r="S50"/>
  <c r="S48"/>
  <c r="S47"/>
  <c r="S46"/>
  <c r="S45"/>
  <c r="S44"/>
  <c r="S43"/>
  <c r="S42"/>
  <c r="S41"/>
  <c r="S34"/>
  <c r="S32"/>
  <c r="S31"/>
  <c r="S29"/>
  <c r="S28"/>
  <c r="S25"/>
  <c r="S24"/>
  <c r="S23"/>
  <c r="S21"/>
  <c r="S20"/>
  <c r="S18"/>
  <c r="S17"/>
  <c r="S16"/>
  <c r="S15"/>
  <c r="S14"/>
  <c r="R182" l="1"/>
  <c r="M182"/>
  <c r="L182"/>
  <c r="K182"/>
  <c r="I182"/>
  <c r="H182"/>
  <c r="O182"/>
  <c r="Q182"/>
  <c r="P182"/>
  <c r="K35"/>
  <c r="S33"/>
  <c r="S37"/>
  <c r="S30"/>
  <c r="S113"/>
  <c r="S174"/>
  <c r="S179"/>
  <c r="S55"/>
  <c r="S49"/>
  <c r="S59"/>
  <c r="S27"/>
  <c r="S119"/>
  <c r="S136"/>
  <c r="S164"/>
  <c r="S98"/>
  <c r="S80"/>
  <c r="S40"/>
  <c r="S171"/>
  <c r="S157"/>
  <c r="S147"/>
  <c r="S115"/>
  <c r="S107"/>
  <c r="S102"/>
  <c r="S71"/>
  <c r="S67"/>
  <c r="S52"/>
  <c r="S12"/>
  <c r="S95" l="1"/>
  <c r="S35"/>
</calcChain>
</file>

<file path=xl/sharedStrings.xml><?xml version="1.0" encoding="utf-8"?>
<sst xmlns="http://schemas.openxmlformats.org/spreadsheetml/2006/main" count="334" uniqueCount="201">
  <si>
    <t xml:space="preserve"> </t>
  </si>
  <si>
    <t>Descripción   Cuentas</t>
  </si>
  <si>
    <t>01</t>
  </si>
  <si>
    <t>Sueldos Fijos</t>
  </si>
  <si>
    <t>Sueldos Pers. Fijo en Trámite Pensión</t>
  </si>
  <si>
    <t>Sueldo Anual No. 13</t>
  </si>
  <si>
    <t>Prestaciones Laborales</t>
  </si>
  <si>
    <t>04</t>
  </si>
  <si>
    <t>Proporción de Vacaciones no Disfrutadas</t>
  </si>
  <si>
    <t xml:space="preserve">Compensacion por Gasto de Alimentacion </t>
  </si>
  <si>
    <t>02</t>
  </si>
  <si>
    <t>Compensación Horas Extraordinarias</t>
  </si>
  <si>
    <t>05</t>
  </si>
  <si>
    <t>Compensación Servicios de Seguridad</t>
  </si>
  <si>
    <t>06</t>
  </si>
  <si>
    <t>Compensacion por Resultados</t>
  </si>
  <si>
    <t>09</t>
  </si>
  <si>
    <t>Bono por desempeño</t>
  </si>
  <si>
    <t>Dietas en el País</t>
  </si>
  <si>
    <t>Gastos de Representación en el País</t>
  </si>
  <si>
    <t>Bonificaciones</t>
  </si>
  <si>
    <t>Bono Escolar</t>
  </si>
  <si>
    <t>03</t>
  </si>
  <si>
    <t>Gratificaciones por Aniversario Institución</t>
  </si>
  <si>
    <t>Otras Gratificaciones</t>
  </si>
  <si>
    <t>Contribuciones al Seguro de Salud</t>
  </si>
  <si>
    <t>Contribuciones al Seguro de Pensiones</t>
  </si>
  <si>
    <t>Contribucionesl al Seguro Riesgo Laboral</t>
  </si>
  <si>
    <t>Radiocomunicación</t>
  </si>
  <si>
    <t>Servicio Telefónico Larga Distancia</t>
  </si>
  <si>
    <t>Teléfono Local</t>
  </si>
  <si>
    <t>Telefax y Correos</t>
  </si>
  <si>
    <t>Servicio Internet y Televisión por Cable</t>
  </si>
  <si>
    <t>Energía Eléctrica</t>
  </si>
  <si>
    <t>Agua</t>
  </si>
  <si>
    <t>Recolección Residuos Sólidos</t>
  </si>
  <si>
    <t>Publicidad y Propaganda</t>
  </si>
  <si>
    <t>Impresión y Encuadernación</t>
  </si>
  <si>
    <t>Viáticos Dentro del País</t>
  </si>
  <si>
    <t>Viáticos Fuera del País</t>
  </si>
  <si>
    <t>Pasajes</t>
  </si>
  <si>
    <t>2</t>
  </si>
  <si>
    <t>Flete</t>
  </si>
  <si>
    <t>Peajes</t>
  </si>
  <si>
    <t>Alquileres y Rentas Edificios y Locales</t>
  </si>
  <si>
    <t>Alquiler de Equipo Educacional</t>
  </si>
  <si>
    <t>Alquiler de Equipo Computación</t>
  </si>
  <si>
    <t>Alquiler de Equipo Comunicación</t>
  </si>
  <si>
    <t>5</t>
  </si>
  <si>
    <t>3</t>
  </si>
  <si>
    <t>Alquiler de equipos de oficina y muebles</t>
  </si>
  <si>
    <t>4</t>
  </si>
  <si>
    <t>Alquiler de equipos de transponte, taccion y ele.</t>
  </si>
  <si>
    <t>Otros Alquileres</t>
  </si>
  <si>
    <t>Seguro de Bienes Inmuebles e Infraestructura</t>
  </si>
  <si>
    <t>Seguro de Bienes Muebles</t>
  </si>
  <si>
    <t>Seguros de Personas</t>
  </si>
  <si>
    <t>Obra menores en edificaciones</t>
  </si>
  <si>
    <t>Servicios Especiales de Mantenim. Y Reparaciones</t>
  </si>
  <si>
    <t>7</t>
  </si>
  <si>
    <t>1</t>
  </si>
  <si>
    <t>07</t>
  </si>
  <si>
    <t>Servicios de Pintura y derivados de Embellecimiento</t>
  </si>
  <si>
    <t>Mantenimiento y reparacion de muebles y equipos de oficina</t>
  </si>
  <si>
    <t>Mantenimiento y Repar. Equipo P/Para Computación</t>
  </si>
  <si>
    <t>Mantenimiento y Repar. Equipo  Educacional</t>
  </si>
  <si>
    <t>Mantenimiento y Repar. Equipo Transporte, T. y E.</t>
  </si>
  <si>
    <t>Gastos Judiciales</t>
  </si>
  <si>
    <t>Comisiones y Gasto Bancarios</t>
  </si>
  <si>
    <t>Servicios Funerarios y Gastos Conexos</t>
  </si>
  <si>
    <t>Fumigación</t>
  </si>
  <si>
    <t>Lavandería</t>
  </si>
  <si>
    <t>Limpieza e Higiene</t>
  </si>
  <si>
    <t>Eventos Generales</t>
  </si>
  <si>
    <t>Festividades</t>
  </si>
  <si>
    <t>Actuaciones Artísticas</t>
  </si>
  <si>
    <t>Servicios Jurídicos</t>
  </si>
  <si>
    <t>Servicios de Capacitación</t>
  </si>
  <si>
    <t>Servicios de Informática y Sistemas Computarizados</t>
  </si>
  <si>
    <t>Otros Servios Técnicos Profesionales</t>
  </si>
  <si>
    <t>Impuestos</t>
  </si>
  <si>
    <t>Alimentos y Bebidas para Personas</t>
  </si>
  <si>
    <t>Productos Forestales</t>
  </si>
  <si>
    <t>Madera, Corcho y sus Manufacturas</t>
  </si>
  <si>
    <t>Hilados y Telas</t>
  </si>
  <si>
    <t>Acabados Textiles</t>
  </si>
  <si>
    <t>Prendas de Vestir</t>
  </si>
  <si>
    <t>Calzados</t>
  </si>
  <si>
    <t>Papel de Escritorio</t>
  </si>
  <si>
    <t>Productos Papel y Cartón</t>
  </si>
  <si>
    <t>Productos Artes Gráficas</t>
  </si>
  <si>
    <t>Libros, Revistas y Periódicos</t>
  </si>
  <si>
    <t>Textos de Enseñanza</t>
  </si>
  <si>
    <t>Productos Medicinales para Uso Humano</t>
  </si>
  <si>
    <t>Llantas y Neumáticos</t>
  </si>
  <si>
    <t>Artículos de Caucho</t>
  </si>
  <si>
    <t>Artículos de Plásticos</t>
  </si>
  <si>
    <t>Productos de Cemento</t>
  </si>
  <si>
    <t>Productos de Cal</t>
  </si>
  <si>
    <t>Productos de Yeso</t>
  </si>
  <si>
    <t>Productos de Arcilla y Derivados</t>
  </si>
  <si>
    <t>Productos de Vidrio</t>
  </si>
  <si>
    <t>Productos de Loza</t>
  </si>
  <si>
    <t>Productos de Porcelana</t>
  </si>
  <si>
    <t>Productos Ferrosos</t>
  </si>
  <si>
    <t>Productos no Ferrosos</t>
  </si>
  <si>
    <t>Herramientas Menores</t>
  </si>
  <si>
    <t>Accesorios de Metal</t>
  </si>
  <si>
    <t>Petroleo Crudo</t>
  </si>
  <si>
    <t>Piedra, Arcilla y Arena</t>
  </si>
  <si>
    <t>Productos Aislantes</t>
  </si>
  <si>
    <t>Productos Abransivos</t>
  </si>
  <si>
    <t>Otros minerales</t>
  </si>
  <si>
    <t>Gasolina</t>
  </si>
  <si>
    <t>Gasoil</t>
  </si>
  <si>
    <t>Gas GLP</t>
  </si>
  <si>
    <t>Aceites y Grasas</t>
  </si>
  <si>
    <t>Lubricantes</t>
  </si>
  <si>
    <t>Productos Químicos de Uso Personal</t>
  </si>
  <si>
    <t>Abonos y fertilizantes</t>
  </si>
  <si>
    <t>Insecticidas, Fumigantes y Otros</t>
  </si>
  <si>
    <t>Pinturas, Lacas, Barnices, Diluyentes y Absorb. P/Pint.</t>
  </si>
  <si>
    <t>99</t>
  </si>
  <si>
    <t>Otros Productos Quimicos Conexos</t>
  </si>
  <si>
    <t>Material para Limpieza</t>
  </si>
  <si>
    <t>Utiles Escritorio, Oficina, Informática y Enseñanza</t>
  </si>
  <si>
    <t>Utiles Dest. A Actividades Deportivas y Recreativas</t>
  </si>
  <si>
    <t>Utiles Cocina y Comedor</t>
  </si>
  <si>
    <t>Productos Eléctricos y Afines</t>
  </si>
  <si>
    <t>Otros Repuestos y Accesorios Menores</t>
  </si>
  <si>
    <t>Productos y Utiles Varios</t>
  </si>
  <si>
    <t>Productos y Utiles Diversos</t>
  </si>
  <si>
    <t>Ayudas y donaciones a hogares y personas</t>
  </si>
  <si>
    <t>Tranferencias corrientes  asic. Sin f. de lucros</t>
  </si>
  <si>
    <t>Otras transferenc. A instituciones desc. Y auton.</t>
  </si>
  <si>
    <t>Tranferencia corrientes a organismo internac.</t>
  </si>
  <si>
    <t>Muebles de Oficina y Estantería</t>
  </si>
  <si>
    <t>Equipo Computacional</t>
  </si>
  <si>
    <t>Electrodomésticos</t>
  </si>
  <si>
    <t>Otros Mobiliarios no Identificados Precedentemente</t>
  </si>
  <si>
    <t>Equipos y Aparatos Audiovisuales</t>
  </si>
  <si>
    <t>Automoviles y camiones</t>
  </si>
  <si>
    <t xml:space="preserve">Equipo de Traccion </t>
  </si>
  <si>
    <t>Sistemas Aire Acondicionado</t>
  </si>
  <si>
    <t>Herramientas y Maquinarias Menores</t>
  </si>
  <si>
    <t xml:space="preserve">Otros Equipos </t>
  </si>
  <si>
    <t xml:space="preserve">Programas de Informática </t>
  </si>
  <si>
    <t xml:space="preserve">Informaticas </t>
  </si>
  <si>
    <t xml:space="preserve"> Enero</t>
  </si>
  <si>
    <t>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</si>
  <si>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</si>
  <si>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</si>
  <si>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</si>
  <si>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</si>
  <si>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</si>
  <si>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>Agosto</t>
  </si>
  <si>
    <t>Septiembre</t>
  </si>
  <si>
    <t>Octubre</t>
  </si>
  <si>
    <t>Noviembre.</t>
  </si>
  <si>
    <t>Diciembre</t>
  </si>
  <si>
    <t xml:space="preserve">SUPERINTENDENCIA DE SEGUROS </t>
  </si>
  <si>
    <t>DIRECCION FINANCIERA</t>
  </si>
  <si>
    <t>DEPARTAMENTO DE PRESUPUESTO</t>
  </si>
  <si>
    <t>Ejecucion de Gastos</t>
  </si>
  <si>
    <t>En RD$</t>
  </si>
  <si>
    <t>Total</t>
  </si>
  <si>
    <t xml:space="preserve">2- Gastos </t>
  </si>
  <si>
    <t>REMUNERACIONES Y CONSTRIBUCIONES</t>
  </si>
  <si>
    <t>CONTRATACION DE SERVICIOS</t>
  </si>
  <si>
    <t>MATERIALES Y SUMINISTRO</t>
  </si>
  <si>
    <t>TRANSFERENCIAS CORRIENTES</t>
  </si>
  <si>
    <t>BIENES MUEBLES, INMUEBLES E INTANGIBLES</t>
  </si>
  <si>
    <t xml:space="preserve">TOTALES DE GASTOS </t>
  </si>
  <si>
    <t>Notas:</t>
  </si>
  <si>
    <t>1.- Gastos devengado</t>
  </si>
  <si>
    <t>3.- Se presenta la clasificacion objetal del gasto al nivel de cuenta</t>
  </si>
  <si>
    <t>2.- Se presenta el gasto por mes; cada mes se debe actualizar el devengado de los meses anteriores</t>
  </si>
  <si>
    <t>4.- Fecha de imputacion: ultimo dia del mes analizado</t>
  </si>
  <si>
    <t>5.- Fecha de registro: el dia 10 del mes siguiente al mes analizado</t>
  </si>
  <si>
    <t xml:space="preserve">Preparado por: </t>
  </si>
  <si>
    <t>Revisado por:</t>
  </si>
  <si>
    <t>Autorizado por:</t>
  </si>
  <si>
    <t>__________________________________________________</t>
  </si>
  <si>
    <t xml:space="preserve">               __________________________________________________________</t>
  </si>
  <si>
    <t>Sueldos Personal en Periodo Probatorio</t>
  </si>
  <si>
    <t xml:space="preserve"> Compensacion Extraordinaria Anual</t>
  </si>
  <si>
    <t xml:space="preserve"> Reparaciones Menores</t>
  </si>
  <si>
    <t xml:space="preserve">                                                                                           __________________________________________________</t>
  </si>
  <si>
    <t>"Año de la Innovacion y la Competitividad"</t>
  </si>
  <si>
    <t>9</t>
  </si>
  <si>
    <t>Servicios de Alimentacion</t>
  </si>
  <si>
    <t>Pago Horas Extraordinarias</t>
  </si>
  <si>
    <t>DIRECTORA FINANCIERA</t>
  </si>
  <si>
    <t>EUCLIDES GUTIERREZ FELIX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</si>
  <si>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SUPERINTENDENTE DE SEGUROS</t>
  </si>
  <si>
    <t>JULIANA PEREZ DIAZ</t>
  </si>
  <si>
    <t>becas nacionales</t>
  </si>
  <si>
    <t>camara de fotografia y de video</t>
  </si>
  <si>
    <t>JOSEFINA COATS HERNANDEZ</t>
  </si>
  <si>
    <t>ENCARGADA DE PRESUPUESTO</t>
  </si>
  <si>
    <t>Equipos de Generacion Electrioca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</si>
</sst>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43" fontId="6" fillId="0" borderId="0" xfId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6" fillId="0" borderId="6" xfId="0" applyFont="1" applyBorder="1" applyAlignment="1">
      <alignment horizontal="center"/>
    </xf>
    <xf numFmtId="0" fontId="9" fillId="3" borderId="6" xfId="0" applyFont="1" applyFill="1" applyBorder="1" applyAlignment="1"/>
    <xf numFmtId="43" fontId="6" fillId="3" borderId="1" xfId="0" applyNumberFormat="1" applyFont="1" applyFill="1" applyBorder="1" applyAlignment="1"/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43" fontId="9" fillId="2" borderId="2" xfId="1" applyFont="1" applyFill="1" applyBorder="1"/>
    <xf numFmtId="4" fontId="9" fillId="2" borderId="2" xfId="0" applyNumberFormat="1" applyFont="1" applyFill="1" applyBorder="1"/>
    <xf numFmtId="49" fontId="9" fillId="0" borderId="2" xfId="1" applyNumberFormat="1" applyFont="1" applyBorder="1" applyAlignment="1">
      <alignment horizontal="center"/>
    </xf>
    <xf numFmtId="43" fontId="9" fillId="0" borderId="2" xfId="1" applyFont="1" applyBorder="1" applyAlignment="1">
      <alignment horizontal="center"/>
    </xf>
    <xf numFmtId="43" fontId="9" fillId="0" borderId="2" xfId="1" applyFont="1" applyBorder="1" applyAlignment="1">
      <alignment horizontal="left"/>
    </xf>
    <xf numFmtId="43" fontId="10" fillId="2" borderId="2" xfId="1" applyFont="1" applyFill="1" applyBorder="1"/>
    <xf numFmtId="43" fontId="11" fillId="2" borderId="2" xfId="1" applyFont="1" applyFill="1" applyBorder="1"/>
    <xf numFmtId="0" fontId="6" fillId="0" borderId="2" xfId="0" applyFont="1" applyBorder="1" applyAlignment="1">
      <alignment horizontal="center"/>
    </xf>
    <xf numFmtId="49" fontId="9" fillId="3" borderId="2" xfId="1" applyNumberFormat="1" applyFont="1" applyFill="1" applyBorder="1" applyAlignment="1"/>
    <xf numFmtId="43" fontId="9" fillId="3" borderId="2" xfId="1" applyFont="1" applyFill="1" applyBorder="1" applyAlignment="1"/>
    <xf numFmtId="43" fontId="6" fillId="3" borderId="2" xfId="1" applyFont="1" applyFill="1" applyBorder="1" applyAlignment="1"/>
    <xf numFmtId="43" fontId="6" fillId="4" borderId="2" xfId="1" applyFont="1" applyFill="1" applyBorder="1" applyAlignment="1"/>
    <xf numFmtId="0" fontId="11" fillId="2" borderId="2" xfId="0" applyFont="1" applyFill="1" applyBorder="1" applyAlignment="1">
      <alignment horizontal="center"/>
    </xf>
    <xf numFmtId="49" fontId="11" fillId="2" borderId="2" xfId="1" applyNumberFormat="1" applyFont="1" applyFill="1" applyBorder="1" applyAlignment="1">
      <alignment horizontal="center"/>
    </xf>
    <xf numFmtId="43" fontId="11" fillId="2" borderId="2" xfId="1" applyFont="1" applyFill="1" applyBorder="1" applyAlignment="1">
      <alignment horizontal="center"/>
    </xf>
    <xf numFmtId="43" fontId="11" fillId="2" borderId="2" xfId="1" applyFont="1" applyFill="1" applyBorder="1" applyAlignment="1">
      <alignment horizontal="left"/>
    </xf>
    <xf numFmtId="43" fontId="11" fillId="2" borderId="2" xfId="1" applyNumberFormat="1" applyFont="1" applyFill="1" applyBorder="1"/>
    <xf numFmtId="49" fontId="6" fillId="0" borderId="2" xfId="0" applyNumberFormat="1" applyFont="1" applyBorder="1" applyAlignment="1">
      <alignment horizontal="center"/>
    </xf>
    <xf numFmtId="43" fontId="9" fillId="0" borderId="2" xfId="1" applyFont="1" applyBorder="1"/>
    <xf numFmtId="43" fontId="9" fillId="0" borderId="2" xfId="1" applyFont="1" applyBorder="1" applyAlignment="1"/>
    <xf numFmtId="0" fontId="9" fillId="3" borderId="2" xfId="0" applyFont="1" applyFill="1" applyBorder="1" applyAlignment="1"/>
    <xf numFmtId="0" fontId="11" fillId="4" borderId="2" xfId="0" applyFont="1" applyFill="1" applyBorder="1" applyAlignment="1">
      <alignment horizontal="center"/>
    </xf>
    <xf numFmtId="49" fontId="11" fillId="4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/>
    </xf>
    <xf numFmtId="43" fontId="9" fillId="2" borderId="2" xfId="1" applyNumberFormat="1" applyFont="1" applyFill="1" applyBorder="1"/>
    <xf numFmtId="43" fontId="6" fillId="4" borderId="2" xfId="0" applyNumberFormat="1" applyFont="1" applyFill="1" applyBorder="1" applyAlignment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43" fontId="9" fillId="2" borderId="1" xfId="1" applyFont="1" applyFill="1" applyBorder="1"/>
    <xf numFmtId="43" fontId="9" fillId="0" borderId="0" xfId="1" applyFont="1"/>
    <xf numFmtId="43" fontId="9" fillId="0" borderId="0" xfId="0" applyNumberFormat="1" applyFont="1"/>
    <xf numFmtId="43" fontId="9" fillId="2" borderId="0" xfId="1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43" fontId="3" fillId="0" borderId="0" xfId="1" applyFont="1" applyBorder="1"/>
    <xf numFmtId="0" fontId="0" fillId="0" borderId="0" xfId="0" applyBorder="1"/>
    <xf numFmtId="43" fontId="3" fillId="0" borderId="0" xfId="0" applyNumberFormat="1" applyFont="1" applyBorder="1"/>
    <xf numFmtId="0" fontId="7" fillId="0" borderId="10" xfId="0" applyFont="1" applyBorder="1" applyAlignment="1">
      <alignment horizontal="center"/>
    </xf>
    <xf numFmtId="0" fontId="7" fillId="0" borderId="10" xfId="1" applyNumberFormat="1" applyFont="1" applyBorder="1" applyAlignment="1">
      <alignment horizontal="center" wrapText="1"/>
    </xf>
    <xf numFmtId="0" fontId="7" fillId="0" borderId="10" xfId="1" applyNumberFormat="1" applyFont="1" applyFill="1" applyBorder="1" applyAlignment="1">
      <alignment horizontal="center" wrapText="1"/>
    </xf>
    <xf numFmtId="0" fontId="9" fillId="0" borderId="8" xfId="0" applyFont="1" applyBorder="1"/>
    <xf numFmtId="0" fontId="6" fillId="0" borderId="15" xfId="0" applyFont="1" applyBorder="1" applyAlignment="1">
      <alignment horizontal="center"/>
    </xf>
    <xf numFmtId="43" fontId="6" fillId="3" borderId="16" xfId="0" applyNumberFormat="1" applyFont="1" applyFill="1" applyBorder="1"/>
    <xf numFmtId="0" fontId="9" fillId="0" borderId="17" xfId="0" applyFont="1" applyBorder="1" applyAlignment="1">
      <alignment horizontal="center"/>
    </xf>
    <xf numFmtId="43" fontId="9" fillId="0" borderId="16" xfId="0" applyNumberFormat="1" applyFont="1" applyBorder="1"/>
    <xf numFmtId="0" fontId="6" fillId="0" borderId="17" xfId="0" applyFont="1" applyBorder="1" applyAlignment="1">
      <alignment horizontal="center"/>
    </xf>
    <xf numFmtId="43" fontId="6" fillId="4" borderId="16" xfId="0" applyNumberFormat="1" applyFont="1" applyFill="1" applyBorder="1"/>
    <xf numFmtId="0" fontId="11" fillId="2" borderId="17" xfId="0" applyFont="1" applyFill="1" applyBorder="1" applyAlignment="1">
      <alignment horizontal="center"/>
    </xf>
    <xf numFmtId="43" fontId="9" fillId="2" borderId="16" xfId="0" applyNumberFormat="1" applyFont="1" applyFill="1" applyBorder="1"/>
    <xf numFmtId="0" fontId="9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6" fillId="5" borderId="22" xfId="1" applyFont="1" applyFill="1" applyBorder="1"/>
    <xf numFmtId="43" fontId="6" fillId="5" borderId="23" xfId="1" applyFont="1" applyFill="1" applyBorder="1"/>
    <xf numFmtId="0" fontId="6" fillId="6" borderId="17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43" fontId="9" fillId="6" borderId="2" xfId="1" applyFont="1" applyFill="1" applyBorder="1"/>
    <xf numFmtId="43" fontId="9" fillId="6" borderId="16" xfId="0" applyNumberFormat="1" applyFont="1" applyFill="1" applyBorder="1"/>
    <xf numFmtId="43" fontId="6" fillId="6" borderId="16" xfId="0" applyNumberFormat="1" applyFont="1" applyFill="1" applyBorder="1"/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7" fillId="6" borderId="13" xfId="1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0" fontId="12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/>
    <xf numFmtId="0" fontId="9" fillId="0" borderId="1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43" fontId="9" fillId="0" borderId="2" xfId="1" applyFont="1" applyFill="1" applyBorder="1"/>
    <xf numFmtId="43" fontId="9" fillId="0" borderId="16" xfId="0" applyNumberFormat="1" applyFont="1" applyFill="1" applyBorder="1"/>
    <xf numFmtId="0" fontId="9" fillId="0" borderId="0" xfId="0" applyFont="1" applyFill="1"/>
    <xf numFmtId="0" fontId="7" fillId="6" borderId="1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238125</xdr:colOff>
      <xdr:row>1</xdr:row>
      <xdr:rowOff>123826</xdr:rowOff>
    </xdr:from>
    <xdr:to>
      <xdr:col>16</xdr:col>
      <xdr:colOff>866775</xdr:colOff>
      <xdr:row>6</xdr:row>
      <xdr:rowOff>142875</xdr:rowOff>
    </xdr:to>
    <xdr:pic>
      <xdr:nvPicPr>
        <xdr:cNvPr id="2" name="Picture 4" descr="Superintendencia de Segur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68200" y="314326"/>
          <a:ext cx="1562100" cy="11906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V209"/>
  <sheetViews>
    <sheetView tabSelected="1" topLeftCell="A10" workbookViewId="0">
      <selection activeCell="I191" sqref="I191:J193"/>
    </sheetView>
  </sheetViews>
  <sheetFormatPr baseColWidth="10" defaultRowHeight="15"/>
  <cols>
    <col min="1" max="1" width="3.28515625" customWidth="1"/>
    <col min="2" max="2" width="3.140625" customWidth="1"/>
    <col min="3" max="3" width="3.5703125" customWidth="1"/>
    <col min="4" max="4" width="5.140625" customWidth="1"/>
    <col min="5" max="5" width="6.85546875" customWidth="1"/>
    <col min="6" max="6" width="42.7109375" customWidth="1"/>
    <col min="7" max="7" width="14.42578125" customWidth="1"/>
    <col min="8" max="8" width="13.42578125" customWidth="1"/>
    <col min="9" max="9" width="13.85546875" customWidth="1"/>
    <col min="10" max="10" width="13.28515625" customWidth="1"/>
    <col min="11" max="11" width="13.7109375" customWidth="1"/>
    <col min="12" max="12" width="13.42578125" customWidth="1"/>
    <col min="13" max="13" width="14.140625" customWidth="1"/>
    <col min="14" max="14" width="13.5703125" customWidth="1"/>
    <col min="15" max="15" width="14.5703125" customWidth="1"/>
    <col min="16" max="16" width="14" customWidth="1"/>
    <col min="17" max="17" width="13.7109375" customWidth="1"/>
    <col min="18" max="18" width="14.5703125" customWidth="1"/>
    <col min="19" max="19" width="14.7109375" customWidth="1"/>
    <col min="20" max="20" width="15.140625" bestFit="1" customWidth="1"/>
    <col min="21" max="21" width="15.42578125" customWidth="1"/>
    <col min="22" max="22" width="14.140625" customWidth="1"/>
    <col min="23" max="23" width="14" customWidth="1"/>
  </cols>
  <sheetData>
    <row r="1" spans="1:282" ht="21" customHeight="1">
      <c r="A1" s="2" t="s">
        <v>0</v>
      </c>
      <c r="B1" s="2"/>
      <c r="C1" s="2"/>
      <c r="D1" s="2"/>
      <c r="E1" s="2"/>
      <c r="F1" s="79"/>
      <c r="G1" s="79"/>
      <c r="H1" s="79"/>
      <c r="I1" s="79"/>
      <c r="J1" s="79"/>
      <c r="K1" s="79"/>
      <c r="L1" s="79"/>
      <c r="M1" s="2"/>
      <c r="N1" s="2"/>
      <c r="O1" s="2"/>
      <c r="P1" s="2"/>
      <c r="Q1" s="2"/>
      <c r="R1" s="2"/>
      <c r="S1" s="1"/>
      <c r="T1" s="1"/>
    </row>
    <row r="2" spans="1:282" ht="21">
      <c r="A2" s="100" t="s">
        <v>160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47"/>
    </row>
    <row r="3" spans="1:282" s="1" customFormat="1" ht="21">
      <c r="A3" s="100" t="s">
        <v>188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47"/>
    </row>
    <row r="4" spans="1:282" s="1" customFormat="1" ht="18.75">
      <c r="A4" s="101" t="s">
        <v>161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48"/>
    </row>
    <row r="5" spans="1:282" s="1" customFormat="1" ht="15.75">
      <c r="A5" s="102" t="s">
        <v>162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49"/>
    </row>
    <row r="6" spans="1:282" s="1" customFormat="1" ht="15.75">
      <c r="A6" s="102" t="s">
        <v>163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49"/>
    </row>
    <row r="7" spans="1:282" ht="15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49"/>
    </row>
    <row r="8" spans="1:282" ht="15.75">
      <c r="A8" s="102" t="s">
        <v>164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49"/>
    </row>
    <row r="9" spans="1:282" s="52" customFormat="1" ht="15.75" thickBot="1">
      <c r="A9" s="50"/>
      <c r="B9" s="50"/>
      <c r="C9" s="50"/>
      <c r="D9" s="50"/>
      <c r="E9" s="50"/>
      <c r="F9" s="4"/>
      <c r="G9" s="51"/>
      <c r="H9" s="51"/>
      <c r="I9" s="51"/>
      <c r="J9" s="51"/>
      <c r="K9" s="51"/>
      <c r="L9" s="51"/>
      <c r="N9" s="53"/>
    </row>
    <row r="10" spans="1:282" s="57" customFormat="1" ht="33" customHeight="1" thickBot="1">
      <c r="A10" s="97" t="s">
        <v>166</v>
      </c>
      <c r="B10" s="98"/>
      <c r="C10" s="98"/>
      <c r="D10" s="98"/>
      <c r="E10" s="99"/>
      <c r="F10" s="54" t="s">
        <v>1</v>
      </c>
      <c r="G10" s="55" t="s">
        <v>148</v>
      </c>
      <c r="H10" s="55" t="s">
        <v>149</v>
      </c>
      <c r="I10" s="55" t="s">
        <v>150</v>
      </c>
      <c r="J10" s="55" t="s">
        <v>151</v>
      </c>
      <c r="K10" s="55" t="s">
        <v>152</v>
      </c>
      <c r="L10" s="55" t="s">
        <v>153</v>
      </c>
      <c r="M10" s="55" t="s">
        <v>154</v>
      </c>
      <c r="N10" s="56" t="s">
        <v>155</v>
      </c>
      <c r="O10" s="56" t="s">
        <v>156</v>
      </c>
      <c r="P10" s="56" t="s">
        <v>157</v>
      </c>
      <c r="Q10" s="56" t="s">
        <v>158</v>
      </c>
      <c r="R10" s="56" t="s">
        <v>159</v>
      </c>
      <c r="S10" s="67" t="s">
        <v>165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</row>
    <row r="11" spans="1:282" s="5" customFormat="1" ht="18" customHeight="1">
      <c r="A11" s="75">
        <v>2</v>
      </c>
      <c r="B11" s="76">
        <v>1</v>
      </c>
      <c r="C11" s="90" t="s">
        <v>167</v>
      </c>
      <c r="D11" s="90"/>
      <c r="E11" s="90"/>
      <c r="F11" s="90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</row>
    <row r="12" spans="1:282" s="5" customFormat="1" ht="19.5" customHeight="1">
      <c r="A12" s="58">
        <v>2</v>
      </c>
      <c r="B12" s="6">
        <v>1</v>
      </c>
      <c r="C12" s="6">
        <v>1</v>
      </c>
      <c r="D12" s="7"/>
      <c r="E12" s="7"/>
      <c r="F12" s="7"/>
      <c r="G12" s="8">
        <f>+G13+G14+G15+G16+G17+G18</f>
        <v>22157680.529999997</v>
      </c>
      <c r="H12" s="8">
        <f>+H13+H14+H15+H16+H17+H18</f>
        <v>22225503.870000001</v>
      </c>
      <c r="I12" s="8">
        <f t="shared" ref="I12:P12" si="0">+I13+I14+I15+I16+I17+I18</f>
        <v>22195399.210000001</v>
      </c>
      <c r="J12" s="8">
        <f>+J13+J14+J15+J16+J17+J18</f>
        <v>22991940.84</v>
      </c>
      <c r="K12" s="8">
        <f>+K13+K14+K15+K16+K17+K18</f>
        <v>23242348.899999999</v>
      </c>
      <c r="L12" s="8">
        <f>+L13+L14+L15+L16+L17+L18</f>
        <v>24111348.48</v>
      </c>
      <c r="M12" s="8">
        <f t="shared" si="0"/>
        <v>24660561.400000002</v>
      </c>
      <c r="N12" s="8">
        <f t="shared" si="0"/>
        <v>23358411.460000001</v>
      </c>
      <c r="O12" s="8">
        <f t="shared" si="0"/>
        <v>25109261.830000002</v>
      </c>
      <c r="P12" s="8">
        <f t="shared" si="0"/>
        <v>24142446.859999999</v>
      </c>
      <c r="Q12" s="8">
        <f>+Q13+Q14+Q15+Q16+Q17+Q18</f>
        <v>47204866.189999998</v>
      </c>
      <c r="R12" s="8">
        <f>+R13+R14+R15+R16+R17+R18</f>
        <v>22964327.98</v>
      </c>
      <c r="S12" s="59">
        <f>+G12+H12+I12+J12+K12+L12+M12+N12+O12+P12+Q12+R12</f>
        <v>304364097.55000001</v>
      </c>
      <c r="U12" s="42"/>
      <c r="V12" s="42"/>
      <c r="W12" s="43"/>
    </row>
    <row r="13" spans="1:282" s="5" customFormat="1" ht="12.75">
      <c r="A13" s="60">
        <v>2</v>
      </c>
      <c r="B13" s="9">
        <v>1</v>
      </c>
      <c r="C13" s="9">
        <v>1</v>
      </c>
      <c r="D13" s="10">
        <v>1</v>
      </c>
      <c r="E13" s="10" t="s">
        <v>2</v>
      </c>
      <c r="F13" s="11" t="s">
        <v>3</v>
      </c>
      <c r="G13" s="12">
        <v>18567415.079999998</v>
      </c>
      <c r="H13" s="12">
        <v>18610331.75</v>
      </c>
      <c r="I13" s="12">
        <v>18657831.75</v>
      </c>
      <c r="J13" s="12">
        <v>19544685.329999998</v>
      </c>
      <c r="K13" s="12">
        <v>19524421.329999998</v>
      </c>
      <c r="L13" s="12">
        <v>19687065.329999998</v>
      </c>
      <c r="M13" s="12">
        <v>19688105.77</v>
      </c>
      <c r="N13" s="12">
        <v>19868354.890000001</v>
      </c>
      <c r="O13" s="12">
        <v>21437045.260000002</v>
      </c>
      <c r="P13" s="12">
        <v>19776210.079999998</v>
      </c>
      <c r="Q13" s="12">
        <v>19225438.02</v>
      </c>
      <c r="R13" s="12">
        <v>19474271.41</v>
      </c>
      <c r="S13" s="61">
        <f>+G13+H13+I13+J13+K13+L13+M13+N13+O13+P13+Q13+R13</f>
        <v>234061176</v>
      </c>
      <c r="T13" s="42"/>
      <c r="U13" s="42"/>
      <c r="V13" s="43"/>
    </row>
    <row r="14" spans="1:282" s="5" customFormat="1" ht="12.75">
      <c r="A14" s="60">
        <v>2</v>
      </c>
      <c r="B14" s="9">
        <v>1</v>
      </c>
      <c r="C14" s="9">
        <v>1</v>
      </c>
      <c r="D14" s="10">
        <v>2</v>
      </c>
      <c r="E14" s="10" t="s">
        <v>12</v>
      </c>
      <c r="F14" s="11" t="s">
        <v>184</v>
      </c>
      <c r="G14" s="12">
        <v>118000</v>
      </c>
      <c r="H14" s="12">
        <v>118000</v>
      </c>
      <c r="I14" s="12">
        <v>118000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61">
        <f t="shared" ref="S14:S78" si="1">+G14+H14+I14+J14+K14+L14+M14+N14+O14+P14+Q14+R14</f>
        <v>354000</v>
      </c>
      <c r="U14" s="42"/>
    </row>
    <row r="15" spans="1:282" s="5" customFormat="1" ht="12.75">
      <c r="A15" s="60">
        <v>2</v>
      </c>
      <c r="B15" s="9">
        <v>1</v>
      </c>
      <c r="C15" s="9">
        <v>1</v>
      </c>
      <c r="D15" s="10">
        <v>3</v>
      </c>
      <c r="E15" s="10" t="s">
        <v>2</v>
      </c>
      <c r="F15" s="11" t="s">
        <v>4</v>
      </c>
      <c r="G15" s="13">
        <v>3472265.45</v>
      </c>
      <c r="H15" s="13">
        <v>3385067.46</v>
      </c>
      <c r="I15" s="13">
        <v>3419567.46</v>
      </c>
      <c r="J15" s="13">
        <v>3419567.46</v>
      </c>
      <c r="K15" s="13">
        <v>3717927.57</v>
      </c>
      <c r="L15" s="13">
        <v>3568847.53</v>
      </c>
      <c r="M15" s="13">
        <v>3501247.53</v>
      </c>
      <c r="N15" s="13">
        <v>3490056.57</v>
      </c>
      <c r="O15" s="13">
        <v>3490056.57</v>
      </c>
      <c r="P15" s="13">
        <v>3490056.57</v>
      </c>
      <c r="Q15" s="13">
        <v>3490056.56</v>
      </c>
      <c r="R15" s="13">
        <v>3490056.57</v>
      </c>
      <c r="S15" s="61">
        <f t="shared" si="1"/>
        <v>41934773.300000004</v>
      </c>
      <c r="U15" s="42"/>
    </row>
    <row r="16" spans="1:282" s="5" customFormat="1" ht="12.75">
      <c r="A16" s="60">
        <v>2</v>
      </c>
      <c r="B16" s="9">
        <v>1</v>
      </c>
      <c r="C16" s="9">
        <v>1</v>
      </c>
      <c r="D16" s="14">
        <v>4</v>
      </c>
      <c r="E16" s="15" t="s">
        <v>2</v>
      </c>
      <c r="F16" s="16" t="s">
        <v>5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2">
        <v>182160</v>
      </c>
      <c r="P16" s="17">
        <v>0</v>
      </c>
      <c r="Q16" s="12">
        <v>24489371.609999999</v>
      </c>
      <c r="R16" s="17">
        <v>0</v>
      </c>
      <c r="S16" s="61">
        <f t="shared" si="1"/>
        <v>24671531.609999999</v>
      </c>
      <c r="T16" s="42"/>
      <c r="U16" s="42"/>
      <c r="V16" s="43"/>
    </row>
    <row r="17" spans="1:22" s="5" customFormat="1" ht="12.75">
      <c r="A17" s="60">
        <v>2</v>
      </c>
      <c r="B17" s="9">
        <v>1</v>
      </c>
      <c r="C17" s="9">
        <v>1</v>
      </c>
      <c r="D17" s="14">
        <v>5</v>
      </c>
      <c r="E17" s="15" t="s">
        <v>2</v>
      </c>
      <c r="F17" s="16" t="s">
        <v>6</v>
      </c>
      <c r="G17" s="18">
        <v>0</v>
      </c>
      <c r="H17" s="18">
        <v>95953.3</v>
      </c>
      <c r="I17" s="18">
        <v>0</v>
      </c>
      <c r="J17" s="18">
        <v>0</v>
      </c>
      <c r="K17" s="18">
        <v>0</v>
      </c>
      <c r="L17" s="18">
        <v>764988</v>
      </c>
      <c r="M17" s="18">
        <v>1471208.1</v>
      </c>
      <c r="N17" s="18">
        <v>0</v>
      </c>
      <c r="O17" s="18">
        <v>0</v>
      </c>
      <c r="P17" s="18">
        <v>835571.07</v>
      </c>
      <c r="Q17" s="18">
        <v>0</v>
      </c>
      <c r="R17" s="18">
        <v>0</v>
      </c>
      <c r="S17" s="61">
        <f t="shared" si="1"/>
        <v>3167720.47</v>
      </c>
      <c r="U17" s="42"/>
    </row>
    <row r="18" spans="1:22" s="5" customFormat="1" ht="12.75">
      <c r="A18" s="60">
        <v>2</v>
      </c>
      <c r="B18" s="9">
        <v>1</v>
      </c>
      <c r="C18" s="9">
        <v>1</v>
      </c>
      <c r="D18" s="14">
        <v>5</v>
      </c>
      <c r="E18" s="15" t="s">
        <v>7</v>
      </c>
      <c r="F18" s="16" t="s">
        <v>8</v>
      </c>
      <c r="G18" s="18">
        <v>0</v>
      </c>
      <c r="H18" s="18">
        <v>16151.36</v>
      </c>
      <c r="I18" s="18">
        <v>0</v>
      </c>
      <c r="J18" s="18">
        <v>27688.05</v>
      </c>
      <c r="K18" s="18">
        <v>0</v>
      </c>
      <c r="L18" s="18">
        <v>90447.62</v>
      </c>
      <c r="M18" s="18">
        <v>0</v>
      </c>
      <c r="N18" s="18">
        <v>0</v>
      </c>
      <c r="O18" s="18">
        <v>0</v>
      </c>
      <c r="P18" s="18">
        <v>40609.14</v>
      </c>
      <c r="Q18" s="18">
        <v>0</v>
      </c>
      <c r="R18" s="18">
        <v>0</v>
      </c>
      <c r="S18" s="61">
        <f t="shared" si="1"/>
        <v>174896.16999999998</v>
      </c>
      <c r="U18" s="42"/>
    </row>
    <row r="19" spans="1:22" s="5" customFormat="1" ht="12.75">
      <c r="A19" s="62">
        <v>2</v>
      </c>
      <c r="B19" s="19">
        <v>1</v>
      </c>
      <c r="C19" s="19">
        <v>2</v>
      </c>
      <c r="D19" s="20"/>
      <c r="E19" s="21"/>
      <c r="F19" s="21"/>
      <c r="G19" s="22">
        <f t="shared" ref="G19:J19" si="2">+G20+G21+G22+G23+G24+G25+G26</f>
        <v>1994977.71</v>
      </c>
      <c r="H19" s="22">
        <f t="shared" si="2"/>
        <v>1972642.88</v>
      </c>
      <c r="I19" s="22">
        <f t="shared" si="2"/>
        <v>1960977.71</v>
      </c>
      <c r="J19" s="22">
        <f t="shared" si="2"/>
        <v>1955977.71</v>
      </c>
      <c r="K19" s="22">
        <f>+K20+K21+K22+K23+K24+K25+K26</f>
        <v>2006608.78</v>
      </c>
      <c r="L19" s="22">
        <f t="shared" ref="L19:R19" si="3">+L20+L21+L22+L23+L24+L25+L26</f>
        <v>20614678.77</v>
      </c>
      <c r="M19" s="22">
        <f t="shared" si="3"/>
        <v>1912502.45</v>
      </c>
      <c r="N19" s="22">
        <f t="shared" si="3"/>
        <v>1926377.71</v>
      </c>
      <c r="O19" s="22">
        <f t="shared" si="3"/>
        <v>1975257.48</v>
      </c>
      <c r="P19" s="22">
        <f t="shared" si="3"/>
        <v>2100865.2799999998</v>
      </c>
      <c r="Q19" s="22">
        <f t="shared" si="3"/>
        <v>1692848.49</v>
      </c>
      <c r="R19" s="22">
        <f t="shared" si="3"/>
        <v>63392509.840000004</v>
      </c>
      <c r="S19" s="59">
        <f>+G19+H19+I19+J19+K19+L19+M19+N19+O19+P19+Q19+R19</f>
        <v>103506224.81</v>
      </c>
      <c r="U19" s="42"/>
    </row>
    <row r="20" spans="1:22" s="5" customFormat="1" ht="12.75">
      <c r="A20" s="60">
        <v>2</v>
      </c>
      <c r="B20" s="9">
        <v>1</v>
      </c>
      <c r="C20" s="9">
        <v>2</v>
      </c>
      <c r="D20" s="14">
        <v>2</v>
      </c>
      <c r="E20" s="15" t="s">
        <v>2</v>
      </c>
      <c r="F20" s="16" t="s">
        <v>9</v>
      </c>
      <c r="G20" s="18">
        <v>191000</v>
      </c>
      <c r="H20" s="18">
        <v>172000</v>
      </c>
      <c r="I20" s="18">
        <v>191000</v>
      </c>
      <c r="J20" s="18">
        <v>186000</v>
      </c>
      <c r="K20" s="18">
        <v>150000</v>
      </c>
      <c r="L20" s="18">
        <v>197000</v>
      </c>
      <c r="M20" s="18">
        <v>153000</v>
      </c>
      <c r="N20" s="18">
        <v>177000</v>
      </c>
      <c r="O20" s="18">
        <v>181000</v>
      </c>
      <c r="P20" s="18">
        <v>312700</v>
      </c>
      <c r="Q20" s="18">
        <v>0</v>
      </c>
      <c r="R20" s="18">
        <v>356000</v>
      </c>
      <c r="S20" s="61">
        <f t="shared" si="1"/>
        <v>2266700</v>
      </c>
      <c r="U20" s="42"/>
    </row>
    <row r="21" spans="1:22" s="5" customFormat="1" ht="12.75">
      <c r="A21" s="60">
        <v>2</v>
      </c>
      <c r="B21" s="9">
        <v>1</v>
      </c>
      <c r="C21" s="9">
        <v>2</v>
      </c>
      <c r="D21" s="14">
        <v>2</v>
      </c>
      <c r="E21" s="15" t="s">
        <v>10</v>
      </c>
      <c r="F21" s="16" t="s">
        <v>11</v>
      </c>
      <c r="G21" s="18">
        <v>0</v>
      </c>
      <c r="H21" s="18">
        <v>33665.17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61">
        <f t="shared" si="1"/>
        <v>33665.17</v>
      </c>
      <c r="U21" s="42"/>
    </row>
    <row r="22" spans="1:22" s="5" customFormat="1" ht="12.75">
      <c r="A22" s="60">
        <v>2</v>
      </c>
      <c r="B22" s="9">
        <v>1</v>
      </c>
      <c r="C22" s="9">
        <v>2</v>
      </c>
      <c r="D22" s="14">
        <v>2</v>
      </c>
      <c r="E22" s="15" t="s">
        <v>22</v>
      </c>
      <c r="F22" s="16" t="s">
        <v>191</v>
      </c>
      <c r="G22" s="18">
        <v>0</v>
      </c>
      <c r="H22" s="18">
        <v>0</v>
      </c>
      <c r="I22" s="18">
        <v>0</v>
      </c>
      <c r="J22" s="18">
        <v>0</v>
      </c>
      <c r="K22" s="18">
        <v>86631.07</v>
      </c>
      <c r="L22" s="18">
        <v>0</v>
      </c>
      <c r="M22" s="18">
        <v>10124.74</v>
      </c>
      <c r="N22" s="18">
        <v>0</v>
      </c>
      <c r="O22" s="18">
        <v>44879.77</v>
      </c>
      <c r="P22" s="18">
        <v>38787.57</v>
      </c>
      <c r="Q22" s="18">
        <v>52670.78</v>
      </c>
      <c r="R22" s="18">
        <v>0</v>
      </c>
      <c r="S22" s="61">
        <f t="shared" si="1"/>
        <v>233093.93000000002</v>
      </c>
      <c r="U22" s="42"/>
    </row>
    <row r="23" spans="1:22" s="5" customFormat="1" ht="12.75">
      <c r="A23" s="60">
        <v>2</v>
      </c>
      <c r="B23" s="9">
        <v>1</v>
      </c>
      <c r="C23" s="9">
        <v>2</v>
      </c>
      <c r="D23" s="14">
        <v>2</v>
      </c>
      <c r="E23" s="15" t="s">
        <v>12</v>
      </c>
      <c r="F23" s="16" t="s">
        <v>13</v>
      </c>
      <c r="G23" s="12">
        <v>1803977.71</v>
      </c>
      <c r="H23" s="12">
        <v>1766977.71</v>
      </c>
      <c r="I23" s="12">
        <v>1769977.71</v>
      </c>
      <c r="J23" s="12">
        <v>1769977.71</v>
      </c>
      <c r="K23" s="12">
        <v>1769977.71</v>
      </c>
      <c r="L23" s="12">
        <v>1749377.71</v>
      </c>
      <c r="M23" s="12">
        <v>1749377.71</v>
      </c>
      <c r="N23" s="12">
        <v>1749377.71</v>
      </c>
      <c r="O23" s="12">
        <v>1749377.71</v>
      </c>
      <c r="P23" s="12">
        <v>1749377.71</v>
      </c>
      <c r="Q23" s="12">
        <v>1640177.71</v>
      </c>
      <c r="R23" s="12">
        <v>1640177.71</v>
      </c>
      <c r="S23" s="61">
        <f t="shared" si="1"/>
        <v>20908132.520000007</v>
      </c>
      <c r="U23" s="42"/>
    </row>
    <row r="24" spans="1:22" s="5" customFormat="1" ht="12.75">
      <c r="A24" s="60">
        <v>2</v>
      </c>
      <c r="B24" s="9">
        <v>1</v>
      </c>
      <c r="C24" s="9">
        <v>2</v>
      </c>
      <c r="D24" s="14">
        <v>2</v>
      </c>
      <c r="E24" s="15" t="s">
        <v>14</v>
      </c>
      <c r="F24" s="16" t="s">
        <v>15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16214975.92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61">
        <f t="shared" si="1"/>
        <v>16214975.92</v>
      </c>
      <c r="U24" s="42"/>
    </row>
    <row r="25" spans="1:22" s="5" customFormat="1" ht="12.75">
      <c r="A25" s="60">
        <v>2</v>
      </c>
      <c r="B25" s="9">
        <v>1</v>
      </c>
      <c r="C25" s="9">
        <v>2</v>
      </c>
      <c r="D25" s="14">
        <v>2</v>
      </c>
      <c r="E25" s="15" t="s">
        <v>16</v>
      </c>
      <c r="F25" s="16" t="s">
        <v>17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2453325.14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61">
        <f t="shared" si="1"/>
        <v>2453325.14</v>
      </c>
      <c r="U25" s="42"/>
    </row>
    <row r="26" spans="1:22" s="5" customFormat="1" ht="12.75">
      <c r="A26" s="60">
        <v>2</v>
      </c>
      <c r="B26" s="9">
        <v>1</v>
      </c>
      <c r="C26" s="9">
        <v>2</v>
      </c>
      <c r="D26" s="14">
        <v>2</v>
      </c>
      <c r="E26" s="15">
        <v>15</v>
      </c>
      <c r="F26" s="16" t="s">
        <v>185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61396332.130000003</v>
      </c>
      <c r="S26" s="61">
        <f t="shared" si="1"/>
        <v>61396332.130000003</v>
      </c>
      <c r="T26" s="42"/>
      <c r="U26" s="42"/>
      <c r="V26" s="42"/>
    </row>
    <row r="27" spans="1:22" s="5" customFormat="1" ht="12.75">
      <c r="A27" s="62">
        <v>2</v>
      </c>
      <c r="B27" s="19">
        <v>1</v>
      </c>
      <c r="C27" s="19">
        <v>3</v>
      </c>
      <c r="D27" s="20"/>
      <c r="E27" s="21"/>
      <c r="F27" s="21"/>
      <c r="G27" s="22">
        <f>+G28+G29</f>
        <v>166845</v>
      </c>
      <c r="H27" s="22">
        <f>+H28+H29</f>
        <v>166845</v>
      </c>
      <c r="I27" s="22">
        <f t="shared" ref="I27:Q27" si="4">+I28+I29</f>
        <v>166845</v>
      </c>
      <c r="J27" s="22">
        <f>+J28+J29</f>
        <v>166845</v>
      </c>
      <c r="K27" s="22">
        <f t="shared" si="4"/>
        <v>166845</v>
      </c>
      <c r="L27" s="22">
        <f>+L28+L29</f>
        <v>166845</v>
      </c>
      <c r="M27" s="22">
        <f t="shared" si="4"/>
        <v>166845</v>
      </c>
      <c r="N27" s="22">
        <f t="shared" si="4"/>
        <v>166845</v>
      </c>
      <c r="O27" s="22">
        <f t="shared" si="4"/>
        <v>166845</v>
      </c>
      <c r="P27" s="22">
        <f t="shared" si="4"/>
        <v>166845</v>
      </c>
      <c r="Q27" s="22">
        <f t="shared" si="4"/>
        <v>166845</v>
      </c>
      <c r="R27" s="22">
        <f>+R28+R29</f>
        <v>166845</v>
      </c>
      <c r="S27" s="59">
        <f t="shared" si="1"/>
        <v>2002140</v>
      </c>
      <c r="U27" s="42"/>
    </row>
    <row r="28" spans="1:22" s="5" customFormat="1" ht="12.75">
      <c r="A28" s="60">
        <v>2</v>
      </c>
      <c r="B28" s="9">
        <v>1</v>
      </c>
      <c r="C28" s="9">
        <v>3</v>
      </c>
      <c r="D28" s="14">
        <v>1</v>
      </c>
      <c r="E28" s="15" t="s">
        <v>2</v>
      </c>
      <c r="F28" s="16" t="s">
        <v>18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61">
        <f t="shared" si="1"/>
        <v>0</v>
      </c>
      <c r="U28" s="42"/>
    </row>
    <row r="29" spans="1:22" s="5" customFormat="1" ht="12.75">
      <c r="A29" s="60">
        <v>2</v>
      </c>
      <c r="B29" s="9">
        <v>1</v>
      </c>
      <c r="C29" s="9">
        <v>3</v>
      </c>
      <c r="D29" s="14">
        <v>2</v>
      </c>
      <c r="E29" s="15" t="s">
        <v>2</v>
      </c>
      <c r="F29" s="16" t="s">
        <v>19</v>
      </c>
      <c r="G29" s="12">
        <v>166845</v>
      </c>
      <c r="H29" s="12">
        <v>166845</v>
      </c>
      <c r="I29" s="12">
        <v>166845</v>
      </c>
      <c r="J29" s="12">
        <v>166845</v>
      </c>
      <c r="K29" s="12">
        <v>166845</v>
      </c>
      <c r="L29" s="12">
        <v>166845</v>
      </c>
      <c r="M29" s="12">
        <v>166845</v>
      </c>
      <c r="N29" s="12">
        <v>166845</v>
      </c>
      <c r="O29" s="12">
        <v>166845</v>
      </c>
      <c r="P29" s="12">
        <v>166845</v>
      </c>
      <c r="Q29" s="12">
        <v>166845</v>
      </c>
      <c r="R29" s="12">
        <v>166845</v>
      </c>
      <c r="S29" s="61">
        <f t="shared" si="1"/>
        <v>2002140</v>
      </c>
      <c r="U29" s="42"/>
    </row>
    <row r="30" spans="1:22" s="5" customFormat="1" ht="12.75">
      <c r="A30" s="62">
        <v>2</v>
      </c>
      <c r="B30" s="19">
        <v>1</v>
      </c>
      <c r="C30" s="19">
        <v>4</v>
      </c>
      <c r="D30" s="20"/>
      <c r="E30" s="21"/>
      <c r="F30" s="21"/>
      <c r="G30" s="8">
        <f>+G31+G32++G33+G34</f>
        <v>0</v>
      </c>
      <c r="H30" s="8">
        <f>+H31+H32++H33+H34</f>
        <v>29470760.780000001</v>
      </c>
      <c r="I30" s="8">
        <f t="shared" ref="I30:Q30" si="5">+I31+I32++I33+I34</f>
        <v>0</v>
      </c>
      <c r="J30" s="8">
        <f>+J31+J32++J33+J34</f>
        <v>0</v>
      </c>
      <c r="K30" s="8">
        <f t="shared" si="5"/>
        <v>356000</v>
      </c>
      <c r="L30" s="8">
        <f>+L31+L32++L33+L34</f>
        <v>0</v>
      </c>
      <c r="M30" s="8">
        <f t="shared" si="5"/>
        <v>0</v>
      </c>
      <c r="N30" s="8">
        <f t="shared" si="5"/>
        <v>11961942.640000001</v>
      </c>
      <c r="O30" s="8">
        <f t="shared" si="5"/>
        <v>0</v>
      </c>
      <c r="P30" s="8">
        <f t="shared" si="5"/>
        <v>0</v>
      </c>
      <c r="Q30" s="8">
        <f t="shared" si="5"/>
        <v>0</v>
      </c>
      <c r="R30" s="8">
        <f>+R31+R32++R33+R34</f>
        <v>0</v>
      </c>
      <c r="S30" s="59">
        <f t="shared" si="1"/>
        <v>41788703.420000002</v>
      </c>
      <c r="U30" s="42"/>
    </row>
    <row r="31" spans="1:22" s="5" customFormat="1" ht="12.75">
      <c r="A31" s="60">
        <v>2</v>
      </c>
      <c r="B31" s="9">
        <v>1</v>
      </c>
      <c r="C31" s="9">
        <v>4</v>
      </c>
      <c r="D31" s="14">
        <v>1</v>
      </c>
      <c r="E31" s="15" t="s">
        <v>2</v>
      </c>
      <c r="F31" s="16" t="s">
        <v>20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2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61">
        <f t="shared" si="1"/>
        <v>0</v>
      </c>
      <c r="U31" s="42"/>
      <c r="V31" s="42"/>
    </row>
    <row r="32" spans="1:22" s="5" customFormat="1" ht="12.75">
      <c r="A32" s="60">
        <v>2</v>
      </c>
      <c r="B32" s="9">
        <v>1</v>
      </c>
      <c r="C32" s="9">
        <v>4</v>
      </c>
      <c r="D32" s="14">
        <v>2</v>
      </c>
      <c r="E32" s="15" t="s">
        <v>2</v>
      </c>
      <c r="F32" s="16" t="s">
        <v>21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2">
        <v>0</v>
      </c>
      <c r="N32" s="12">
        <v>11961942.640000001</v>
      </c>
      <c r="O32" s="17">
        <v>0</v>
      </c>
      <c r="P32" s="17">
        <v>0</v>
      </c>
      <c r="Q32" s="17">
        <v>0</v>
      </c>
      <c r="R32" s="17">
        <v>0</v>
      </c>
      <c r="S32" s="61">
        <f t="shared" si="1"/>
        <v>11961942.640000001</v>
      </c>
      <c r="U32" s="42"/>
      <c r="V32" s="42"/>
    </row>
    <row r="33" spans="1:23" s="5" customFormat="1" ht="12.75">
      <c r="A33" s="60">
        <v>2</v>
      </c>
      <c r="B33" s="9">
        <v>1</v>
      </c>
      <c r="C33" s="9">
        <v>4</v>
      </c>
      <c r="D33" s="14">
        <v>2</v>
      </c>
      <c r="E33" s="15" t="s">
        <v>22</v>
      </c>
      <c r="F33" s="16" t="s">
        <v>23</v>
      </c>
      <c r="G33" s="12">
        <v>0</v>
      </c>
      <c r="H33" s="12">
        <v>29470760.780000001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61">
        <f t="shared" si="1"/>
        <v>29470760.780000001</v>
      </c>
      <c r="U33" s="42"/>
      <c r="V33" s="42"/>
    </row>
    <row r="34" spans="1:23" s="5" customFormat="1" ht="12.75">
      <c r="A34" s="60">
        <v>2</v>
      </c>
      <c r="B34" s="9">
        <v>1</v>
      </c>
      <c r="C34" s="9">
        <v>4</v>
      </c>
      <c r="D34" s="14">
        <v>2</v>
      </c>
      <c r="E34" s="14" t="s">
        <v>7</v>
      </c>
      <c r="F34" s="16" t="s">
        <v>24</v>
      </c>
      <c r="G34" s="12">
        <v>0</v>
      </c>
      <c r="H34" s="12">
        <v>0</v>
      </c>
      <c r="I34" s="12">
        <v>0</v>
      </c>
      <c r="J34" s="12">
        <v>0</v>
      </c>
      <c r="K34" s="12">
        <v>356000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61">
        <f t="shared" si="1"/>
        <v>356000</v>
      </c>
      <c r="U34" s="42"/>
    </row>
    <row r="35" spans="1:23" s="5" customFormat="1" ht="12.75">
      <c r="A35" s="62">
        <v>2</v>
      </c>
      <c r="B35" s="19">
        <v>1</v>
      </c>
      <c r="C35" s="19">
        <v>5</v>
      </c>
      <c r="D35" s="20"/>
      <c r="E35" s="21"/>
      <c r="F35" s="21"/>
      <c r="G35" s="22">
        <f>+G36+G37+G38</f>
        <v>3194929.74</v>
      </c>
      <c r="H35" s="22">
        <f>+H36+H37+H38</f>
        <v>3188407.7100000004</v>
      </c>
      <c r="I35" s="22">
        <f t="shared" ref="I35:Q35" si="6">+I36+I37+I38</f>
        <v>3200695.85</v>
      </c>
      <c r="J35" s="22">
        <f>+J36+J37+J38</f>
        <v>3317944.8699999996</v>
      </c>
      <c r="K35" s="22">
        <f t="shared" si="6"/>
        <v>3360355.99</v>
      </c>
      <c r="L35" s="22">
        <f>+L36+L37+L38</f>
        <v>3362124.9399999995</v>
      </c>
      <c r="M35" s="22">
        <f t="shared" si="6"/>
        <v>3364343.2</v>
      </c>
      <c r="N35" s="22">
        <f t="shared" si="6"/>
        <v>3389511.4</v>
      </c>
      <c r="O35" s="22">
        <f t="shared" si="6"/>
        <v>3523803.37</v>
      </c>
      <c r="P35" s="22">
        <f t="shared" si="6"/>
        <v>3386266.8200000003</v>
      </c>
      <c r="Q35" s="22">
        <f t="shared" si="6"/>
        <v>3356281.12</v>
      </c>
      <c r="R35" s="22">
        <f>+R36+R37+R38</f>
        <v>3360103.62</v>
      </c>
      <c r="S35" s="59">
        <f t="shared" si="1"/>
        <v>40004768.629999995</v>
      </c>
      <c r="U35" s="42"/>
    </row>
    <row r="36" spans="1:23" s="5" customFormat="1" ht="12.75">
      <c r="A36" s="60">
        <v>2</v>
      </c>
      <c r="B36" s="9">
        <v>1</v>
      </c>
      <c r="C36" s="9">
        <v>5</v>
      </c>
      <c r="D36" s="14">
        <v>1</v>
      </c>
      <c r="E36" s="15" t="s">
        <v>2</v>
      </c>
      <c r="F36" s="16" t="s">
        <v>25</v>
      </c>
      <c r="G36" s="12">
        <v>1462713.61</v>
      </c>
      <c r="H36" s="12">
        <v>1459574.06</v>
      </c>
      <c r="I36" s="12">
        <v>1465387.86</v>
      </c>
      <c r="J36" s="12">
        <v>1519899.93</v>
      </c>
      <c r="K36" s="12">
        <v>1539617.02</v>
      </c>
      <c r="L36" s="12">
        <v>1540578.64</v>
      </c>
      <c r="M36" s="12">
        <v>1541670.5</v>
      </c>
      <c r="N36" s="12">
        <v>1556672.95</v>
      </c>
      <c r="O36" s="12">
        <v>1562167.7</v>
      </c>
      <c r="P36" s="12">
        <v>1555950.82</v>
      </c>
      <c r="Q36" s="12">
        <v>1542199.42</v>
      </c>
      <c r="R36" s="12">
        <v>1543971.92</v>
      </c>
      <c r="S36" s="61">
        <f t="shared" si="1"/>
        <v>18290404.43</v>
      </c>
      <c r="T36" s="44"/>
      <c r="U36" s="44"/>
      <c r="V36" s="43"/>
      <c r="W36" s="43"/>
    </row>
    <row r="37" spans="1:23" s="5" customFormat="1" ht="12.75">
      <c r="A37" s="60">
        <v>2</v>
      </c>
      <c r="B37" s="9">
        <v>1</v>
      </c>
      <c r="C37" s="9">
        <v>5</v>
      </c>
      <c r="D37" s="14">
        <v>2</v>
      </c>
      <c r="E37" s="15" t="s">
        <v>2</v>
      </c>
      <c r="F37" s="16" t="s">
        <v>26</v>
      </c>
      <c r="G37" s="12">
        <v>1527808.03</v>
      </c>
      <c r="H37" s="12">
        <v>1524664.05</v>
      </c>
      <c r="I37" s="12">
        <v>1530486.05</v>
      </c>
      <c r="J37" s="12">
        <v>1585074.66</v>
      </c>
      <c r="K37" s="12">
        <v>1604819.56</v>
      </c>
      <c r="L37" s="12">
        <v>1605782.46</v>
      </c>
      <c r="M37" s="12">
        <v>1606875.86</v>
      </c>
      <c r="N37" s="12">
        <v>1611943.77</v>
      </c>
      <c r="O37" s="12">
        <v>1741190.75</v>
      </c>
      <c r="P37" s="12">
        <v>1611220.62</v>
      </c>
      <c r="Q37" s="12">
        <v>1597449.82</v>
      </c>
      <c r="R37" s="12">
        <v>1599224.82</v>
      </c>
      <c r="S37" s="61">
        <f t="shared" si="1"/>
        <v>19146540.449999999</v>
      </c>
      <c r="T37" s="44"/>
      <c r="U37" s="44"/>
      <c r="V37" s="43"/>
      <c r="W37" s="43"/>
    </row>
    <row r="38" spans="1:23" s="5" customFormat="1" ht="12.75">
      <c r="A38" s="60">
        <v>2</v>
      </c>
      <c r="B38" s="9">
        <v>1</v>
      </c>
      <c r="C38" s="9">
        <v>5</v>
      </c>
      <c r="D38" s="14">
        <v>3</v>
      </c>
      <c r="E38" s="15" t="s">
        <v>2</v>
      </c>
      <c r="F38" s="16" t="s">
        <v>27</v>
      </c>
      <c r="G38" s="12">
        <v>204408.1</v>
      </c>
      <c r="H38" s="12">
        <v>204169.60000000001</v>
      </c>
      <c r="I38" s="12">
        <v>204821.94</v>
      </c>
      <c r="J38" s="12">
        <v>212970.28</v>
      </c>
      <c r="K38" s="12">
        <v>215919.41</v>
      </c>
      <c r="L38" s="12">
        <v>215763.84</v>
      </c>
      <c r="M38" s="12">
        <v>215796.84</v>
      </c>
      <c r="N38" s="12">
        <v>220894.68</v>
      </c>
      <c r="O38" s="12">
        <v>220444.92</v>
      </c>
      <c r="P38" s="12">
        <v>219095.38</v>
      </c>
      <c r="Q38" s="12">
        <v>216631.88</v>
      </c>
      <c r="R38" s="12">
        <v>216906.88</v>
      </c>
      <c r="S38" s="61">
        <f t="shared" si="1"/>
        <v>2567823.75</v>
      </c>
      <c r="T38" s="44"/>
      <c r="U38" s="44"/>
      <c r="V38" s="43"/>
      <c r="W38" s="43"/>
    </row>
    <row r="39" spans="1:23" s="5" customFormat="1" ht="12.75">
      <c r="A39" s="70">
        <v>2</v>
      </c>
      <c r="B39" s="71">
        <v>2</v>
      </c>
      <c r="C39" s="91" t="s">
        <v>168</v>
      </c>
      <c r="D39" s="92"/>
      <c r="E39" s="92"/>
      <c r="F39" s="93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U39" s="42"/>
    </row>
    <row r="40" spans="1:23" s="5" customFormat="1" ht="12.75">
      <c r="A40" s="62">
        <v>2</v>
      </c>
      <c r="B40" s="19">
        <v>2</v>
      </c>
      <c r="C40" s="19">
        <v>1</v>
      </c>
      <c r="D40" s="20"/>
      <c r="E40" s="21"/>
      <c r="F40" s="21"/>
      <c r="G40" s="23">
        <f>+G41+G42+G43+G44+G45+G46+G47+G48</f>
        <v>0</v>
      </c>
      <c r="H40" s="23">
        <f>+H41+H42+H43+H44+H45+H46+H47+H48</f>
        <v>1205091.8500000001</v>
      </c>
      <c r="I40" s="23">
        <f t="shared" ref="I40:Q40" si="7">+I41+I42+I43+I44+I45+I46+I47+I48</f>
        <v>1141924.9099999999</v>
      </c>
      <c r="J40" s="23">
        <f>+J41+J42+J43+J44+J45+J46+J47+J48</f>
        <v>1163031.9099999999</v>
      </c>
      <c r="K40" s="23">
        <f t="shared" si="7"/>
        <v>1162472.06</v>
      </c>
      <c r="L40" s="23">
        <f>+L41+L42+L43+L44+L45+L46+L47+L48</f>
        <v>1136324.83</v>
      </c>
      <c r="M40" s="23">
        <f t="shared" si="7"/>
        <v>1769382.78</v>
      </c>
      <c r="N40" s="23">
        <f t="shared" si="7"/>
        <v>729980.65</v>
      </c>
      <c r="O40" s="23">
        <f t="shared" si="7"/>
        <v>1217294.8500000001</v>
      </c>
      <c r="P40" s="23">
        <f t="shared" si="7"/>
        <v>1304199.8599999999</v>
      </c>
      <c r="Q40" s="23">
        <f t="shared" si="7"/>
        <v>1702359.35</v>
      </c>
      <c r="R40" s="23">
        <f>+R41+R42+R43+R44+R45+R46+R47+R48</f>
        <v>1465371.91</v>
      </c>
      <c r="S40" s="63">
        <f t="shared" si="1"/>
        <v>13997434.960000001</v>
      </c>
    </row>
    <row r="41" spans="1:23" s="5" customFormat="1" ht="12.75">
      <c r="A41" s="60">
        <v>2</v>
      </c>
      <c r="B41" s="9">
        <v>2</v>
      </c>
      <c r="C41" s="9">
        <v>1</v>
      </c>
      <c r="D41" s="14">
        <v>1</v>
      </c>
      <c r="E41" s="15" t="s">
        <v>2</v>
      </c>
      <c r="F41" s="16" t="s">
        <v>28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61">
        <f t="shared" si="1"/>
        <v>0</v>
      </c>
    </row>
    <row r="42" spans="1:23" s="5" customFormat="1" ht="12.75">
      <c r="A42" s="64">
        <v>2</v>
      </c>
      <c r="B42" s="24">
        <v>2</v>
      </c>
      <c r="C42" s="24">
        <v>1</v>
      </c>
      <c r="D42" s="25">
        <v>2</v>
      </c>
      <c r="E42" s="26" t="s">
        <v>2</v>
      </c>
      <c r="F42" s="27" t="s">
        <v>29</v>
      </c>
      <c r="G42" s="28">
        <v>0</v>
      </c>
      <c r="H42" s="12">
        <v>58506.11</v>
      </c>
      <c r="I42" s="12">
        <v>58506.11</v>
      </c>
      <c r="J42" s="12">
        <v>58506.11</v>
      </c>
      <c r="K42" s="12">
        <v>59937.86</v>
      </c>
      <c r="L42" s="12">
        <v>61601.1</v>
      </c>
      <c r="M42" s="12">
        <v>62044.02</v>
      </c>
      <c r="N42" s="12">
        <v>61123.87</v>
      </c>
      <c r="O42" s="12">
        <v>59952.53</v>
      </c>
      <c r="P42" s="12">
        <v>60003.66</v>
      </c>
      <c r="Q42" s="12">
        <v>59952.55</v>
      </c>
      <c r="R42" s="12">
        <v>130029.36</v>
      </c>
      <c r="S42" s="61">
        <f t="shared" si="1"/>
        <v>730163.28</v>
      </c>
    </row>
    <row r="43" spans="1:23" s="5" customFormat="1" ht="12.75">
      <c r="A43" s="60">
        <v>2</v>
      </c>
      <c r="B43" s="9">
        <v>2</v>
      </c>
      <c r="C43" s="9">
        <v>1</v>
      </c>
      <c r="D43" s="14">
        <v>3</v>
      </c>
      <c r="E43" s="15" t="s">
        <v>2</v>
      </c>
      <c r="F43" s="16" t="s">
        <v>30</v>
      </c>
      <c r="G43" s="12">
        <v>0</v>
      </c>
      <c r="H43" s="12">
        <v>511733.47</v>
      </c>
      <c r="I43" s="12">
        <v>347972.84</v>
      </c>
      <c r="J43" s="12">
        <v>348379.98</v>
      </c>
      <c r="K43" s="12">
        <v>498761.96</v>
      </c>
      <c r="L43" s="12">
        <v>478420.94</v>
      </c>
      <c r="M43" s="12">
        <v>528953.86</v>
      </c>
      <c r="N43" s="12">
        <v>500428.82</v>
      </c>
      <c r="O43" s="12">
        <v>503335.49</v>
      </c>
      <c r="P43" s="12">
        <v>489949.82</v>
      </c>
      <c r="Q43" s="12">
        <v>522868.86</v>
      </c>
      <c r="R43" s="12">
        <v>983121.09</v>
      </c>
      <c r="S43" s="61">
        <f t="shared" si="1"/>
        <v>5713927.1299999999</v>
      </c>
    </row>
    <row r="44" spans="1:23" s="5" customFormat="1" ht="12.75">
      <c r="A44" s="60">
        <v>2</v>
      </c>
      <c r="B44" s="9">
        <v>2</v>
      </c>
      <c r="C44" s="9">
        <v>1</v>
      </c>
      <c r="D44" s="14">
        <v>4</v>
      </c>
      <c r="E44" s="15" t="s">
        <v>2</v>
      </c>
      <c r="F44" s="16" t="s">
        <v>31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61">
        <f t="shared" si="1"/>
        <v>0</v>
      </c>
    </row>
    <row r="45" spans="1:23" s="5" customFormat="1" ht="12.75">
      <c r="A45" s="60">
        <v>2</v>
      </c>
      <c r="B45" s="9">
        <v>2</v>
      </c>
      <c r="C45" s="9">
        <v>1</v>
      </c>
      <c r="D45" s="14">
        <v>5</v>
      </c>
      <c r="E45" s="15" t="s">
        <v>2</v>
      </c>
      <c r="F45" s="16" t="s">
        <v>32</v>
      </c>
      <c r="G45" s="12">
        <v>0</v>
      </c>
      <c r="H45" s="12">
        <v>7240.9</v>
      </c>
      <c r="I45" s="12">
        <v>157661.26999999999</v>
      </c>
      <c r="J45" s="12">
        <v>163563.32999999999</v>
      </c>
      <c r="K45" s="12">
        <v>7414.93</v>
      </c>
      <c r="L45" s="12">
        <v>7373.69</v>
      </c>
      <c r="M45" s="12">
        <v>7399.09</v>
      </c>
      <c r="N45" s="12">
        <v>7493.24</v>
      </c>
      <c r="O45" s="12">
        <v>7399.9</v>
      </c>
      <c r="P45" s="12">
        <v>7402.36</v>
      </c>
      <c r="Q45" s="12">
        <v>7950.71</v>
      </c>
      <c r="R45" s="12">
        <v>11250.65</v>
      </c>
      <c r="S45" s="61">
        <f t="shared" si="1"/>
        <v>392150.07000000007</v>
      </c>
      <c r="U45" s="42"/>
    </row>
    <row r="46" spans="1:23" s="5" customFormat="1" ht="12.75">
      <c r="A46" s="60">
        <v>2</v>
      </c>
      <c r="B46" s="9">
        <v>2</v>
      </c>
      <c r="C46" s="9">
        <v>1</v>
      </c>
      <c r="D46" s="14">
        <v>6</v>
      </c>
      <c r="E46" s="15" t="s">
        <v>2</v>
      </c>
      <c r="F46" s="16" t="s">
        <v>33</v>
      </c>
      <c r="G46" s="12">
        <v>0</v>
      </c>
      <c r="H46" s="12">
        <v>524315.37</v>
      </c>
      <c r="I46" s="12">
        <v>497554.69</v>
      </c>
      <c r="J46" s="12">
        <v>550152.49</v>
      </c>
      <c r="K46" s="12">
        <v>535027.31000000006</v>
      </c>
      <c r="L46" s="12">
        <v>527599.1</v>
      </c>
      <c r="M46" s="12">
        <v>1090755.81</v>
      </c>
      <c r="N46" s="12">
        <v>118504.72</v>
      </c>
      <c r="O46" s="12">
        <v>623886.93000000005</v>
      </c>
      <c r="P46" s="12">
        <v>634109.34</v>
      </c>
      <c r="Q46" s="12">
        <v>1046658.23</v>
      </c>
      <c r="R46" s="12">
        <v>255791.81</v>
      </c>
      <c r="S46" s="61">
        <f t="shared" si="1"/>
        <v>6404355.7999999998</v>
      </c>
      <c r="T46" s="43"/>
      <c r="U46" s="42"/>
    </row>
    <row r="47" spans="1:23" s="5" customFormat="1" ht="12.75">
      <c r="A47" s="60">
        <v>2</v>
      </c>
      <c r="B47" s="9">
        <v>2</v>
      </c>
      <c r="C47" s="9">
        <v>1</v>
      </c>
      <c r="D47" s="14">
        <v>7</v>
      </c>
      <c r="E47" s="15" t="s">
        <v>2</v>
      </c>
      <c r="F47" s="16" t="s">
        <v>34</v>
      </c>
      <c r="G47" s="12">
        <v>0</v>
      </c>
      <c r="H47" s="12">
        <v>81590</v>
      </c>
      <c r="I47" s="12">
        <v>41080</v>
      </c>
      <c r="J47" s="12">
        <v>41080</v>
      </c>
      <c r="K47" s="12">
        <v>41080</v>
      </c>
      <c r="L47" s="12">
        <v>41080</v>
      </c>
      <c r="M47" s="12">
        <v>41080</v>
      </c>
      <c r="N47" s="12">
        <v>41080</v>
      </c>
      <c r="O47" s="12">
        <v>2470</v>
      </c>
      <c r="P47" s="12">
        <v>92484.68</v>
      </c>
      <c r="Q47" s="12">
        <v>44679</v>
      </c>
      <c r="R47" s="12">
        <v>44679</v>
      </c>
      <c r="S47" s="61">
        <f t="shared" si="1"/>
        <v>512382.68</v>
      </c>
      <c r="U47" s="42"/>
    </row>
    <row r="48" spans="1:23" s="5" customFormat="1" ht="12.75">
      <c r="A48" s="60">
        <v>2</v>
      </c>
      <c r="B48" s="9">
        <v>2</v>
      </c>
      <c r="C48" s="9">
        <v>1</v>
      </c>
      <c r="D48" s="14">
        <v>8</v>
      </c>
      <c r="E48" s="15" t="s">
        <v>2</v>
      </c>
      <c r="F48" s="16" t="s">
        <v>35</v>
      </c>
      <c r="G48" s="12">
        <v>0</v>
      </c>
      <c r="H48" s="12">
        <v>21706</v>
      </c>
      <c r="I48" s="12">
        <v>39150</v>
      </c>
      <c r="J48" s="12">
        <v>1350</v>
      </c>
      <c r="K48" s="12">
        <v>20250</v>
      </c>
      <c r="L48" s="12">
        <v>20250</v>
      </c>
      <c r="M48" s="12">
        <v>39150</v>
      </c>
      <c r="N48" s="12">
        <v>1350</v>
      </c>
      <c r="O48" s="12">
        <v>20250</v>
      </c>
      <c r="P48" s="12">
        <v>20250</v>
      </c>
      <c r="Q48" s="12">
        <v>20250</v>
      </c>
      <c r="R48" s="12">
        <v>40500</v>
      </c>
      <c r="S48" s="61">
        <f t="shared" si="1"/>
        <v>244456</v>
      </c>
      <c r="T48" s="43"/>
      <c r="U48" s="43"/>
    </row>
    <row r="49" spans="1:20" s="5" customFormat="1" ht="12.75">
      <c r="A49" s="62">
        <v>2</v>
      </c>
      <c r="B49" s="19">
        <v>2</v>
      </c>
      <c r="C49" s="19">
        <v>2</v>
      </c>
      <c r="D49" s="20"/>
      <c r="E49" s="21"/>
      <c r="F49" s="21"/>
      <c r="G49" s="23">
        <f>+G50+G51</f>
        <v>0</v>
      </c>
      <c r="H49" s="23">
        <f>+H50+H51</f>
        <v>8750</v>
      </c>
      <c r="I49" s="23">
        <f t="shared" ref="I49:Q49" si="8">+I50+I51</f>
        <v>884670.44</v>
      </c>
      <c r="J49" s="23">
        <f>+J50+J51</f>
        <v>107977.97</v>
      </c>
      <c r="K49" s="23">
        <f t="shared" si="8"/>
        <v>8750</v>
      </c>
      <c r="L49" s="23">
        <f>+L50+L51</f>
        <v>1881233</v>
      </c>
      <c r="M49" s="23">
        <f t="shared" si="8"/>
        <v>198541.44</v>
      </c>
      <c r="N49" s="23">
        <f t="shared" si="8"/>
        <v>119304.2</v>
      </c>
      <c r="O49" s="23">
        <f t="shared" si="8"/>
        <v>808599.76</v>
      </c>
      <c r="P49" s="23">
        <f t="shared" si="8"/>
        <v>244854.06</v>
      </c>
      <c r="Q49" s="23">
        <f t="shared" si="8"/>
        <v>476455.04000000004</v>
      </c>
      <c r="R49" s="23">
        <f>+R50+R51</f>
        <v>419109.35000000003</v>
      </c>
      <c r="S49" s="63">
        <f t="shared" si="1"/>
        <v>5158245.26</v>
      </c>
    </row>
    <row r="50" spans="1:20" s="5" customFormat="1" ht="12.75">
      <c r="A50" s="60">
        <v>2</v>
      </c>
      <c r="B50" s="9">
        <v>2</v>
      </c>
      <c r="C50" s="9">
        <v>2</v>
      </c>
      <c r="D50" s="14">
        <v>1</v>
      </c>
      <c r="E50" s="15" t="s">
        <v>2</v>
      </c>
      <c r="F50" s="16" t="s">
        <v>36</v>
      </c>
      <c r="G50" s="12">
        <v>0</v>
      </c>
      <c r="H50" s="12">
        <v>8750</v>
      </c>
      <c r="I50" s="12">
        <v>884670.44</v>
      </c>
      <c r="J50" s="12">
        <v>107977.97</v>
      </c>
      <c r="K50" s="12">
        <v>8750</v>
      </c>
      <c r="L50" s="12">
        <v>661136.6</v>
      </c>
      <c r="M50" s="12">
        <v>198541.44</v>
      </c>
      <c r="N50" s="12">
        <v>119304.2</v>
      </c>
      <c r="O50" s="12">
        <v>178568.26</v>
      </c>
      <c r="P50" s="12">
        <v>244854.06</v>
      </c>
      <c r="Q50" s="12">
        <v>248207.64</v>
      </c>
      <c r="R50" s="12">
        <v>269526.65000000002</v>
      </c>
      <c r="S50" s="61">
        <f t="shared" si="1"/>
        <v>2930287.26</v>
      </c>
    </row>
    <row r="51" spans="1:20" s="5" customFormat="1" ht="12.75">
      <c r="A51" s="60">
        <v>2</v>
      </c>
      <c r="B51" s="9">
        <v>2</v>
      </c>
      <c r="C51" s="9">
        <v>2</v>
      </c>
      <c r="D51" s="14">
        <v>2</v>
      </c>
      <c r="E51" s="15" t="s">
        <v>2</v>
      </c>
      <c r="F51" s="16" t="s">
        <v>37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1220096.3999999999</v>
      </c>
      <c r="M51" s="12">
        <v>0</v>
      </c>
      <c r="N51" s="12">
        <v>0</v>
      </c>
      <c r="O51" s="12">
        <v>630031.5</v>
      </c>
      <c r="P51" s="12">
        <v>0</v>
      </c>
      <c r="Q51" s="12">
        <v>228247.4</v>
      </c>
      <c r="R51" s="12">
        <v>149582.70000000001</v>
      </c>
      <c r="S51" s="61">
        <f t="shared" si="1"/>
        <v>2227958</v>
      </c>
    </row>
    <row r="52" spans="1:20" s="5" customFormat="1" ht="12.75">
      <c r="A52" s="62">
        <v>2</v>
      </c>
      <c r="B52" s="19">
        <v>2</v>
      </c>
      <c r="C52" s="19">
        <v>3</v>
      </c>
      <c r="D52" s="20"/>
      <c r="E52" s="21"/>
      <c r="F52" s="21"/>
      <c r="G52" s="23">
        <f>+G53+G54</f>
        <v>0</v>
      </c>
      <c r="H52" s="23">
        <f>+H53+H54</f>
        <v>59720</v>
      </c>
      <c r="I52" s="23">
        <f t="shared" ref="I52:Q52" si="9">+I53+I54</f>
        <v>142420.79999999999</v>
      </c>
      <c r="J52" s="23">
        <f>+J53+J54</f>
        <v>0</v>
      </c>
      <c r="K52" s="23">
        <f t="shared" si="9"/>
        <v>45600</v>
      </c>
      <c r="L52" s="23">
        <f>+L53+L54</f>
        <v>73163.48000000001</v>
      </c>
      <c r="M52" s="23">
        <f t="shared" si="9"/>
        <v>83400</v>
      </c>
      <c r="N52" s="23">
        <f t="shared" si="9"/>
        <v>10800</v>
      </c>
      <c r="O52" s="23">
        <f t="shared" si="9"/>
        <v>24200</v>
      </c>
      <c r="P52" s="23">
        <f t="shared" si="9"/>
        <v>306804</v>
      </c>
      <c r="Q52" s="23">
        <f t="shared" si="9"/>
        <v>11050</v>
      </c>
      <c r="R52" s="23">
        <f>+R53+R54</f>
        <v>11800</v>
      </c>
      <c r="S52" s="63">
        <f t="shared" si="1"/>
        <v>768958.28</v>
      </c>
    </row>
    <row r="53" spans="1:20" s="5" customFormat="1" ht="12.75">
      <c r="A53" s="60">
        <v>2</v>
      </c>
      <c r="B53" s="9">
        <v>2</v>
      </c>
      <c r="C53" s="9">
        <v>3</v>
      </c>
      <c r="D53" s="14">
        <v>1</v>
      </c>
      <c r="E53" s="15" t="s">
        <v>2</v>
      </c>
      <c r="F53" s="16" t="s">
        <v>38</v>
      </c>
      <c r="G53" s="12">
        <v>0</v>
      </c>
      <c r="H53" s="12">
        <v>59720</v>
      </c>
      <c r="I53" s="12">
        <v>56100</v>
      </c>
      <c r="J53" s="12">
        <v>0</v>
      </c>
      <c r="K53" s="12">
        <v>45600</v>
      </c>
      <c r="L53" s="12">
        <v>14300</v>
      </c>
      <c r="M53" s="12">
        <v>83400</v>
      </c>
      <c r="N53" s="12">
        <v>10800</v>
      </c>
      <c r="O53" s="12">
        <v>24200</v>
      </c>
      <c r="P53" s="12">
        <v>33300</v>
      </c>
      <c r="Q53" s="12">
        <v>11050</v>
      </c>
      <c r="R53" s="12">
        <v>11800</v>
      </c>
      <c r="S53" s="61">
        <f t="shared" si="1"/>
        <v>350270</v>
      </c>
    </row>
    <row r="54" spans="1:20" s="5" customFormat="1" ht="12.75">
      <c r="A54" s="60">
        <v>2</v>
      </c>
      <c r="B54" s="9">
        <v>2</v>
      </c>
      <c r="C54" s="9">
        <v>3</v>
      </c>
      <c r="D54" s="14">
        <v>2</v>
      </c>
      <c r="E54" s="15" t="s">
        <v>2</v>
      </c>
      <c r="F54" s="16" t="s">
        <v>39</v>
      </c>
      <c r="G54" s="12">
        <v>0</v>
      </c>
      <c r="H54" s="12">
        <v>0</v>
      </c>
      <c r="I54" s="12">
        <v>86320.8</v>
      </c>
      <c r="J54" s="12">
        <v>0</v>
      </c>
      <c r="K54" s="12">
        <v>0</v>
      </c>
      <c r="L54" s="12">
        <v>58863.48</v>
      </c>
      <c r="M54" s="12">
        <v>0</v>
      </c>
      <c r="N54" s="12">
        <v>0</v>
      </c>
      <c r="O54" s="12">
        <v>0</v>
      </c>
      <c r="P54" s="12">
        <v>273504</v>
      </c>
      <c r="Q54" s="12">
        <v>0</v>
      </c>
      <c r="R54" s="12">
        <v>0</v>
      </c>
      <c r="S54" s="61">
        <f t="shared" si="1"/>
        <v>418688.28</v>
      </c>
    </row>
    <row r="55" spans="1:20" s="5" customFormat="1" ht="12.75">
      <c r="A55" s="62">
        <v>2</v>
      </c>
      <c r="B55" s="19">
        <v>2</v>
      </c>
      <c r="C55" s="19">
        <v>4</v>
      </c>
      <c r="D55" s="20"/>
      <c r="E55" s="21"/>
      <c r="F55" s="21"/>
      <c r="G55" s="23">
        <f>+G56+G57+G58</f>
        <v>0</v>
      </c>
      <c r="H55" s="23">
        <f>+H56+H57+H58</f>
        <v>0</v>
      </c>
      <c r="I55" s="23">
        <f t="shared" ref="I55:Q55" si="10">+I56+I57+I58</f>
        <v>118659.92</v>
      </c>
      <c r="J55" s="23">
        <f>+J56+J57+J58</f>
        <v>0</v>
      </c>
      <c r="K55" s="23">
        <f t="shared" si="10"/>
        <v>50000</v>
      </c>
      <c r="L55" s="23">
        <f>+L56+L57+L58</f>
        <v>0</v>
      </c>
      <c r="M55" s="23">
        <f t="shared" si="10"/>
        <v>103084.44</v>
      </c>
      <c r="N55" s="23">
        <f t="shared" si="10"/>
        <v>0</v>
      </c>
      <c r="O55" s="23">
        <f t="shared" si="10"/>
        <v>50000</v>
      </c>
      <c r="P55" s="23">
        <f t="shared" si="10"/>
        <v>0</v>
      </c>
      <c r="Q55" s="23">
        <f t="shared" si="10"/>
        <v>179750.47</v>
      </c>
      <c r="R55" s="23">
        <f>+R56+R57+R58</f>
        <v>0</v>
      </c>
      <c r="S55" s="63">
        <f t="shared" si="1"/>
        <v>501494.82999999996</v>
      </c>
    </row>
    <row r="56" spans="1:20" s="5" customFormat="1" ht="12.75">
      <c r="A56" s="60">
        <v>2</v>
      </c>
      <c r="B56" s="9">
        <v>2</v>
      </c>
      <c r="C56" s="9">
        <v>4</v>
      </c>
      <c r="D56" s="14">
        <v>1</v>
      </c>
      <c r="E56" s="15" t="s">
        <v>2</v>
      </c>
      <c r="F56" s="16" t="s">
        <v>40</v>
      </c>
      <c r="G56" s="12">
        <v>0</v>
      </c>
      <c r="H56" s="12">
        <v>0</v>
      </c>
      <c r="I56" s="12">
        <v>93659.92</v>
      </c>
      <c r="J56" s="12">
        <v>0</v>
      </c>
      <c r="K56" s="12">
        <v>0</v>
      </c>
      <c r="L56" s="12">
        <v>0</v>
      </c>
      <c r="M56" s="12">
        <v>103084.44</v>
      </c>
      <c r="N56" s="12">
        <v>0</v>
      </c>
      <c r="O56" s="12">
        <v>0</v>
      </c>
      <c r="P56" s="12">
        <v>0</v>
      </c>
      <c r="Q56" s="12">
        <v>179750.47</v>
      </c>
      <c r="R56" s="12">
        <v>0</v>
      </c>
      <c r="S56" s="61">
        <f t="shared" si="1"/>
        <v>376494.82999999996</v>
      </c>
    </row>
    <row r="57" spans="1:20" s="5" customFormat="1" ht="12.75">
      <c r="A57" s="60">
        <v>2</v>
      </c>
      <c r="B57" s="9">
        <v>2</v>
      </c>
      <c r="C57" s="9">
        <v>4</v>
      </c>
      <c r="D57" s="14" t="s">
        <v>41</v>
      </c>
      <c r="E57" s="14" t="s">
        <v>2</v>
      </c>
      <c r="F57" s="16" t="s">
        <v>42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61">
        <f t="shared" si="1"/>
        <v>0</v>
      </c>
    </row>
    <row r="58" spans="1:20" s="5" customFormat="1" ht="12.75">
      <c r="A58" s="60">
        <v>2</v>
      </c>
      <c r="B58" s="9">
        <v>2</v>
      </c>
      <c r="C58" s="9">
        <v>4</v>
      </c>
      <c r="D58" s="14">
        <v>4</v>
      </c>
      <c r="E58" s="15" t="s">
        <v>2</v>
      </c>
      <c r="F58" s="16" t="s">
        <v>43</v>
      </c>
      <c r="G58" s="12">
        <v>0</v>
      </c>
      <c r="H58" s="12">
        <v>0</v>
      </c>
      <c r="I58" s="12">
        <v>25000</v>
      </c>
      <c r="J58" s="12">
        <v>0</v>
      </c>
      <c r="K58" s="12">
        <v>50000</v>
      </c>
      <c r="L58" s="12">
        <v>0</v>
      </c>
      <c r="M58" s="12">
        <v>0</v>
      </c>
      <c r="N58" s="12">
        <v>0</v>
      </c>
      <c r="O58" s="12">
        <v>50000</v>
      </c>
      <c r="P58" s="12">
        <v>0</v>
      </c>
      <c r="Q58" s="12">
        <v>0</v>
      </c>
      <c r="R58" s="12">
        <v>0</v>
      </c>
      <c r="S58" s="61">
        <f t="shared" si="1"/>
        <v>125000</v>
      </c>
    </row>
    <row r="59" spans="1:20" s="5" customFormat="1" ht="12.75">
      <c r="A59" s="62">
        <v>2</v>
      </c>
      <c r="B59" s="19">
        <v>2</v>
      </c>
      <c r="C59" s="19">
        <v>5</v>
      </c>
      <c r="D59" s="21"/>
      <c r="E59" s="21"/>
      <c r="F59" s="21"/>
      <c r="G59" s="23">
        <f>+G60+G61+G62+G63+G64+G65+G66</f>
        <v>0</v>
      </c>
      <c r="H59" s="23">
        <f>+H60+H61+H62+H63+H64+H65+H66</f>
        <v>59555.19</v>
      </c>
      <c r="I59" s="23">
        <f t="shared" ref="I59:Q59" si="11">+I60+I61+I62+I63+I64+I65+I66</f>
        <v>156826.39000000001</v>
      </c>
      <c r="J59" s="23">
        <f>+J60+J61+J62+J63+J64+J65+J66</f>
        <v>71355.19</v>
      </c>
      <c r="K59" s="23">
        <f t="shared" si="11"/>
        <v>134485.19</v>
      </c>
      <c r="L59" s="23">
        <f>+L60+L61+L62+L63+L64+L65+L66</f>
        <v>59555.19</v>
      </c>
      <c r="M59" s="23">
        <f t="shared" si="11"/>
        <v>73870.95</v>
      </c>
      <c r="N59" s="23">
        <f t="shared" si="11"/>
        <v>59555.19</v>
      </c>
      <c r="O59" s="23">
        <f t="shared" si="11"/>
        <v>91136.71</v>
      </c>
      <c r="P59" s="23">
        <f t="shared" si="11"/>
        <v>131021.42</v>
      </c>
      <c r="Q59" s="23">
        <f t="shared" si="11"/>
        <v>88284.709999999992</v>
      </c>
      <c r="R59" s="23">
        <f>+R60+R61+R62+R63+R64+R65+R66</f>
        <v>214826.47</v>
      </c>
      <c r="S59" s="63">
        <f t="shared" si="1"/>
        <v>1140472.6000000001</v>
      </c>
    </row>
    <row r="60" spans="1:20" s="5" customFormat="1" ht="12.75">
      <c r="A60" s="60">
        <v>2</v>
      </c>
      <c r="B60" s="9">
        <v>2</v>
      </c>
      <c r="C60" s="10">
        <v>5</v>
      </c>
      <c r="D60" s="14">
        <v>1</v>
      </c>
      <c r="E60" s="15" t="s">
        <v>2</v>
      </c>
      <c r="F60" s="16" t="s">
        <v>44</v>
      </c>
      <c r="G60" s="12">
        <v>0</v>
      </c>
      <c r="H60" s="12">
        <v>59555.19</v>
      </c>
      <c r="I60" s="12">
        <v>59555.19</v>
      </c>
      <c r="J60" s="12">
        <v>59555.19</v>
      </c>
      <c r="K60" s="12">
        <v>59555.19</v>
      </c>
      <c r="L60" s="12">
        <v>59555.19</v>
      </c>
      <c r="M60" s="12">
        <v>59555.19</v>
      </c>
      <c r="N60" s="12">
        <v>59555.19</v>
      </c>
      <c r="O60" s="12">
        <v>62505.19</v>
      </c>
      <c r="P60" s="12">
        <v>131021.42</v>
      </c>
      <c r="Q60" s="12">
        <v>33060.71</v>
      </c>
      <c r="R60" s="12">
        <v>65510.71</v>
      </c>
      <c r="S60" s="61">
        <f t="shared" si="1"/>
        <v>708984.36</v>
      </c>
    </row>
    <row r="61" spans="1:20" s="5" customFormat="1" ht="12.75">
      <c r="A61" s="60">
        <v>2</v>
      </c>
      <c r="B61" s="9">
        <v>2</v>
      </c>
      <c r="C61" s="10">
        <v>5</v>
      </c>
      <c r="D61" s="14">
        <v>3</v>
      </c>
      <c r="E61" s="15" t="s">
        <v>2</v>
      </c>
      <c r="F61" s="16" t="s">
        <v>45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61">
        <f t="shared" si="1"/>
        <v>0</v>
      </c>
      <c r="T61" s="43"/>
    </row>
    <row r="62" spans="1:20" s="5" customFormat="1" ht="12.75">
      <c r="A62" s="60">
        <v>2</v>
      </c>
      <c r="B62" s="9">
        <v>2</v>
      </c>
      <c r="C62" s="10">
        <v>5</v>
      </c>
      <c r="D62" s="14">
        <v>3</v>
      </c>
      <c r="E62" s="15" t="s">
        <v>10</v>
      </c>
      <c r="F62" s="16" t="s">
        <v>46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61">
        <f t="shared" si="1"/>
        <v>0</v>
      </c>
    </row>
    <row r="63" spans="1:20" s="5" customFormat="1" ht="12.75">
      <c r="A63" s="60">
        <v>2</v>
      </c>
      <c r="B63" s="9">
        <v>2</v>
      </c>
      <c r="C63" s="10">
        <v>5</v>
      </c>
      <c r="D63" s="14">
        <v>3</v>
      </c>
      <c r="E63" s="15" t="s">
        <v>10</v>
      </c>
      <c r="F63" s="16" t="s">
        <v>47</v>
      </c>
      <c r="G63" s="12">
        <v>0</v>
      </c>
      <c r="H63" s="12">
        <v>0</v>
      </c>
      <c r="I63" s="12">
        <v>17700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61">
        <f t="shared" si="1"/>
        <v>17700</v>
      </c>
    </row>
    <row r="64" spans="1:20" s="5" customFormat="1" ht="12.75">
      <c r="A64" s="60">
        <v>2</v>
      </c>
      <c r="B64" s="9">
        <v>2</v>
      </c>
      <c r="C64" s="10" t="s">
        <v>48</v>
      </c>
      <c r="D64" s="14" t="s">
        <v>49</v>
      </c>
      <c r="E64" s="14" t="s">
        <v>7</v>
      </c>
      <c r="F64" s="16" t="s">
        <v>50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61">
        <f t="shared" si="1"/>
        <v>0</v>
      </c>
    </row>
    <row r="65" spans="1:22" s="5" customFormat="1" ht="12.75">
      <c r="A65" s="60">
        <v>2</v>
      </c>
      <c r="B65" s="9">
        <v>2</v>
      </c>
      <c r="C65" s="10" t="s">
        <v>48</v>
      </c>
      <c r="D65" s="14" t="s">
        <v>51</v>
      </c>
      <c r="E65" s="14" t="s">
        <v>2</v>
      </c>
      <c r="F65" s="16" t="s">
        <v>52</v>
      </c>
      <c r="G65" s="12">
        <v>0</v>
      </c>
      <c r="H65" s="12">
        <v>0</v>
      </c>
      <c r="I65" s="12">
        <v>79571.199999999997</v>
      </c>
      <c r="J65" s="12">
        <v>0</v>
      </c>
      <c r="K65" s="12">
        <v>0</v>
      </c>
      <c r="L65" s="12">
        <v>0</v>
      </c>
      <c r="M65" s="12">
        <v>14315.76</v>
      </c>
      <c r="N65" s="12">
        <v>0</v>
      </c>
      <c r="O65" s="12">
        <v>28631.52</v>
      </c>
      <c r="P65" s="12">
        <v>0</v>
      </c>
      <c r="Q65" s="12">
        <v>0</v>
      </c>
      <c r="R65" s="12">
        <v>0</v>
      </c>
      <c r="S65" s="61">
        <f t="shared" si="1"/>
        <v>122518.48</v>
      </c>
    </row>
    <row r="66" spans="1:22" s="5" customFormat="1" ht="12.75">
      <c r="A66" s="60">
        <v>2</v>
      </c>
      <c r="B66" s="9">
        <v>2</v>
      </c>
      <c r="C66" s="10">
        <v>5</v>
      </c>
      <c r="D66" s="14">
        <v>8</v>
      </c>
      <c r="E66" s="15" t="s">
        <v>2</v>
      </c>
      <c r="F66" s="16" t="s">
        <v>53</v>
      </c>
      <c r="G66" s="12">
        <v>0</v>
      </c>
      <c r="H66" s="12">
        <v>0</v>
      </c>
      <c r="I66" s="12">
        <v>0</v>
      </c>
      <c r="J66" s="12">
        <v>11800</v>
      </c>
      <c r="K66" s="12">
        <v>74930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55224</v>
      </c>
      <c r="R66" s="12">
        <v>149315.76</v>
      </c>
      <c r="S66" s="61">
        <f t="shared" si="1"/>
        <v>291269.76000000001</v>
      </c>
    </row>
    <row r="67" spans="1:22" s="5" customFormat="1" ht="12.75">
      <c r="A67" s="62">
        <v>2</v>
      </c>
      <c r="B67" s="19">
        <v>2</v>
      </c>
      <c r="C67" s="29">
        <v>6</v>
      </c>
      <c r="D67" s="20"/>
      <c r="E67" s="21"/>
      <c r="F67" s="21"/>
      <c r="G67" s="23">
        <f>+G68+G69+G70</f>
        <v>0</v>
      </c>
      <c r="H67" s="23">
        <f>+H68+H69+H70</f>
        <v>2345299.83</v>
      </c>
      <c r="I67" s="23">
        <f t="shared" ref="I67:Q67" si="12">+I68+I69+I70</f>
        <v>3595559.45</v>
      </c>
      <c r="J67" s="23">
        <f>+J68+J69+J70</f>
        <v>1028862.84</v>
      </c>
      <c r="K67" s="23">
        <f t="shared" si="12"/>
        <v>971745.19</v>
      </c>
      <c r="L67" s="23">
        <f>+L68+L69+L70</f>
        <v>1353180.18</v>
      </c>
      <c r="M67" s="23">
        <f t="shared" si="12"/>
        <v>1038981.21</v>
      </c>
      <c r="N67" s="23">
        <f t="shared" si="12"/>
        <v>1154125.97</v>
      </c>
      <c r="O67" s="23">
        <f t="shared" si="12"/>
        <v>1245616.92</v>
      </c>
      <c r="P67" s="23">
        <f t="shared" si="12"/>
        <v>1107236.4099999999</v>
      </c>
      <c r="Q67" s="23">
        <f t="shared" si="12"/>
        <v>1556991.1</v>
      </c>
      <c r="R67" s="23">
        <f>+R68+R69+R70</f>
        <v>1085068.5900000001</v>
      </c>
      <c r="S67" s="63">
        <f t="shared" si="1"/>
        <v>16482667.689999999</v>
      </c>
    </row>
    <row r="68" spans="1:22" s="5" customFormat="1" ht="12.75">
      <c r="A68" s="60">
        <v>2</v>
      </c>
      <c r="B68" s="9">
        <v>2</v>
      </c>
      <c r="C68" s="10">
        <v>6</v>
      </c>
      <c r="D68" s="14">
        <v>1</v>
      </c>
      <c r="E68" s="15" t="s">
        <v>2</v>
      </c>
      <c r="F68" s="30" t="s">
        <v>54</v>
      </c>
      <c r="G68" s="12">
        <v>0</v>
      </c>
      <c r="H68" s="12">
        <v>0</v>
      </c>
      <c r="I68" s="12">
        <v>78336.12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61">
        <f t="shared" si="1"/>
        <v>78336.12</v>
      </c>
    </row>
    <row r="69" spans="1:22" s="5" customFormat="1" ht="12.75">
      <c r="A69" s="60">
        <v>2</v>
      </c>
      <c r="B69" s="9">
        <v>2</v>
      </c>
      <c r="C69" s="10">
        <v>6</v>
      </c>
      <c r="D69" s="14">
        <v>2</v>
      </c>
      <c r="E69" s="15" t="s">
        <v>2</v>
      </c>
      <c r="F69" s="30" t="s">
        <v>55</v>
      </c>
      <c r="G69" s="12">
        <v>0</v>
      </c>
      <c r="H69" s="12">
        <v>439034.22</v>
      </c>
      <c r="I69" s="12">
        <v>2528147.63</v>
      </c>
      <c r="J69" s="12">
        <v>57117.65</v>
      </c>
      <c r="K69" s="12">
        <v>0</v>
      </c>
      <c r="L69" s="12">
        <v>382457.23</v>
      </c>
      <c r="M69" s="12">
        <v>0</v>
      </c>
      <c r="N69" s="12">
        <v>116216.11</v>
      </c>
      <c r="O69" s="12">
        <v>603152.01</v>
      </c>
      <c r="P69" s="12">
        <v>0</v>
      </c>
      <c r="Q69" s="12">
        <v>0</v>
      </c>
      <c r="R69" s="12">
        <v>0</v>
      </c>
      <c r="S69" s="61">
        <f t="shared" si="1"/>
        <v>4126124.8499999996</v>
      </c>
    </row>
    <row r="70" spans="1:22" s="5" customFormat="1" ht="12.75">
      <c r="A70" s="60">
        <v>2</v>
      </c>
      <c r="B70" s="9">
        <v>2</v>
      </c>
      <c r="C70" s="10">
        <v>6</v>
      </c>
      <c r="D70" s="14">
        <v>3</v>
      </c>
      <c r="E70" s="15" t="s">
        <v>2</v>
      </c>
      <c r="F70" s="30" t="s">
        <v>56</v>
      </c>
      <c r="G70" s="12">
        <v>0</v>
      </c>
      <c r="H70" s="12">
        <v>1906265.61</v>
      </c>
      <c r="I70" s="12">
        <v>989075.7</v>
      </c>
      <c r="J70" s="12">
        <v>971745.19</v>
      </c>
      <c r="K70" s="12">
        <v>971745.19</v>
      </c>
      <c r="L70" s="12">
        <v>970722.95</v>
      </c>
      <c r="M70" s="12">
        <v>1038981.21</v>
      </c>
      <c r="N70" s="12">
        <v>1037909.86</v>
      </c>
      <c r="O70" s="12">
        <v>642464.91</v>
      </c>
      <c r="P70" s="12">
        <v>1107236.4099999999</v>
      </c>
      <c r="Q70" s="12">
        <v>1556991.1</v>
      </c>
      <c r="R70" s="12">
        <v>1085068.5900000001</v>
      </c>
      <c r="S70" s="61">
        <f t="shared" si="1"/>
        <v>12278206.719999999</v>
      </c>
    </row>
    <row r="71" spans="1:22" s="5" customFormat="1" ht="12.75">
      <c r="A71" s="62">
        <v>2</v>
      </c>
      <c r="B71" s="19">
        <v>2</v>
      </c>
      <c r="C71" s="29">
        <v>7</v>
      </c>
      <c r="D71" s="20"/>
      <c r="E71" s="21"/>
      <c r="F71" s="21"/>
      <c r="G71" s="23">
        <f>+G72+G73+G74+G75+G76+G77+G78+G79</f>
        <v>0</v>
      </c>
      <c r="H71" s="23">
        <f>+H72+H73+H74+H75+H76+H77+H78+H79</f>
        <v>40873.449999999997</v>
      </c>
      <c r="I71" s="23">
        <f t="shared" ref="I71:R71" si="13">+I72+I73+I74+I75+I76+I77+I78+I79</f>
        <v>164814.84</v>
      </c>
      <c r="J71" s="23">
        <f>+J72+J73+J74+J75+J76+J77+J78+J79</f>
        <v>560547.37</v>
      </c>
      <c r="K71" s="23">
        <f t="shared" si="13"/>
        <v>554512.26</v>
      </c>
      <c r="L71" s="23">
        <f>+L72+L73+L74+L75+L76+L77+L78+L79</f>
        <v>104323.25</v>
      </c>
      <c r="M71" s="23">
        <f t="shared" si="13"/>
        <v>337491.27</v>
      </c>
      <c r="N71" s="23">
        <f t="shared" si="13"/>
        <v>155042.56</v>
      </c>
      <c r="O71" s="23">
        <f t="shared" si="13"/>
        <v>993827.01</v>
      </c>
      <c r="P71" s="23">
        <f t="shared" si="13"/>
        <v>41792.520000000004</v>
      </c>
      <c r="Q71" s="23">
        <f t="shared" si="13"/>
        <v>95508.03</v>
      </c>
      <c r="R71" s="23">
        <f t="shared" si="13"/>
        <v>8997952.7100000009</v>
      </c>
      <c r="S71" s="63">
        <f t="shared" si="1"/>
        <v>12046685.27</v>
      </c>
    </row>
    <row r="72" spans="1:22" s="5" customFormat="1" ht="12.75">
      <c r="A72" s="60">
        <v>2</v>
      </c>
      <c r="B72" s="9">
        <v>2</v>
      </c>
      <c r="C72" s="10">
        <v>7</v>
      </c>
      <c r="D72" s="14">
        <v>1</v>
      </c>
      <c r="E72" s="15" t="s">
        <v>2</v>
      </c>
      <c r="F72" s="31" t="s">
        <v>57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61">
        <f t="shared" si="1"/>
        <v>0</v>
      </c>
    </row>
    <row r="73" spans="1:22" s="5" customFormat="1" ht="12.75">
      <c r="A73" s="60">
        <v>2</v>
      </c>
      <c r="B73" s="9">
        <v>2</v>
      </c>
      <c r="C73" s="10">
        <v>7</v>
      </c>
      <c r="D73" s="14">
        <v>1</v>
      </c>
      <c r="E73" s="15" t="s">
        <v>10</v>
      </c>
      <c r="F73" s="31" t="s">
        <v>58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16520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214684.95</v>
      </c>
      <c r="S73" s="61">
        <f t="shared" si="1"/>
        <v>231204.95</v>
      </c>
    </row>
    <row r="74" spans="1:22" s="5" customFormat="1" ht="12.75">
      <c r="A74" s="60">
        <v>2</v>
      </c>
      <c r="B74" s="9">
        <v>2</v>
      </c>
      <c r="C74" s="10" t="s">
        <v>59</v>
      </c>
      <c r="D74" s="14" t="s">
        <v>60</v>
      </c>
      <c r="E74" s="10" t="s">
        <v>61</v>
      </c>
      <c r="F74" s="31" t="s">
        <v>62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7557332.3799999999</v>
      </c>
      <c r="S74" s="61">
        <f t="shared" si="1"/>
        <v>7557332.3799999999</v>
      </c>
    </row>
    <row r="75" spans="1:22" s="5" customFormat="1" ht="12.75">
      <c r="A75" s="60">
        <v>2</v>
      </c>
      <c r="B75" s="9">
        <v>2</v>
      </c>
      <c r="C75" s="10" t="s">
        <v>59</v>
      </c>
      <c r="D75" s="14" t="s">
        <v>41</v>
      </c>
      <c r="E75" s="15" t="s">
        <v>2</v>
      </c>
      <c r="F75" s="31" t="s">
        <v>63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59000</v>
      </c>
      <c r="N75" s="12"/>
      <c r="O75" s="12">
        <v>59000</v>
      </c>
      <c r="P75" s="12">
        <v>29500</v>
      </c>
      <c r="Q75" s="12">
        <v>29500</v>
      </c>
      <c r="R75" s="12">
        <v>29500</v>
      </c>
      <c r="S75" s="61">
        <f t="shared" si="1"/>
        <v>206500</v>
      </c>
    </row>
    <row r="76" spans="1:22" s="5" customFormat="1" ht="12.75">
      <c r="A76" s="60">
        <v>2</v>
      </c>
      <c r="B76" s="9">
        <v>2</v>
      </c>
      <c r="C76" s="10">
        <v>7</v>
      </c>
      <c r="D76" s="14">
        <v>2</v>
      </c>
      <c r="E76" s="15" t="s">
        <v>10</v>
      </c>
      <c r="F76" s="31" t="s">
        <v>64</v>
      </c>
      <c r="G76" s="12">
        <v>0</v>
      </c>
      <c r="H76" s="12">
        <v>29500</v>
      </c>
      <c r="I76" s="12">
        <v>29500</v>
      </c>
      <c r="J76" s="12">
        <v>59000</v>
      </c>
      <c r="K76" s="12">
        <v>2950</v>
      </c>
      <c r="L76" s="12">
        <v>29500</v>
      </c>
      <c r="M76" s="12">
        <v>0</v>
      </c>
      <c r="N76" s="12"/>
      <c r="O76" s="12">
        <v>0</v>
      </c>
      <c r="P76" s="12">
        <v>0</v>
      </c>
      <c r="Q76" s="12">
        <v>18408</v>
      </c>
      <c r="R76" s="12">
        <v>24190</v>
      </c>
      <c r="S76" s="61">
        <f t="shared" si="1"/>
        <v>193048</v>
      </c>
    </row>
    <row r="77" spans="1:22" s="5" customFormat="1" ht="12.75">
      <c r="A77" s="60">
        <v>2</v>
      </c>
      <c r="B77" s="9">
        <v>2</v>
      </c>
      <c r="C77" s="10">
        <v>7</v>
      </c>
      <c r="D77" s="14">
        <v>2</v>
      </c>
      <c r="E77" s="15" t="s">
        <v>22</v>
      </c>
      <c r="F77" s="31" t="s">
        <v>65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17346</v>
      </c>
      <c r="O77" s="12">
        <v>41477</v>
      </c>
      <c r="P77" s="12">
        <v>0</v>
      </c>
      <c r="Q77" s="12">
        <v>0</v>
      </c>
      <c r="R77" s="12">
        <v>0</v>
      </c>
      <c r="S77" s="61">
        <f t="shared" si="1"/>
        <v>58823</v>
      </c>
    </row>
    <row r="78" spans="1:22" s="5" customFormat="1" ht="12.75">
      <c r="A78" s="60">
        <v>2</v>
      </c>
      <c r="B78" s="9">
        <v>2</v>
      </c>
      <c r="C78" s="10">
        <v>7</v>
      </c>
      <c r="D78" s="14">
        <v>2</v>
      </c>
      <c r="E78" s="15" t="s">
        <v>14</v>
      </c>
      <c r="F78" s="31" t="s">
        <v>66</v>
      </c>
      <c r="G78" s="12">
        <v>0</v>
      </c>
      <c r="H78" s="12">
        <v>11373.45</v>
      </c>
      <c r="I78" s="12">
        <v>135314.84</v>
      </c>
      <c r="J78" s="12">
        <v>429154.37</v>
      </c>
      <c r="K78" s="12">
        <v>551562.26</v>
      </c>
      <c r="L78" s="12">
        <v>58303.25</v>
      </c>
      <c r="M78" s="12">
        <v>278491.27</v>
      </c>
      <c r="N78" s="12">
        <v>137696.56</v>
      </c>
      <c r="O78" s="12">
        <v>893350.01</v>
      </c>
      <c r="P78" s="12">
        <v>12292.52</v>
      </c>
      <c r="Q78" s="12">
        <v>47600.03</v>
      </c>
      <c r="R78" s="12">
        <v>1172245.3799999999</v>
      </c>
      <c r="S78" s="61">
        <f t="shared" si="1"/>
        <v>3727383.9399999995</v>
      </c>
      <c r="V78" s="43"/>
    </row>
    <row r="79" spans="1:22" s="5" customFormat="1" ht="12.75">
      <c r="A79" s="60">
        <v>2</v>
      </c>
      <c r="B79" s="9">
        <v>2</v>
      </c>
      <c r="C79" s="10">
        <v>7</v>
      </c>
      <c r="D79" s="14">
        <v>2</v>
      </c>
      <c r="E79" s="15">
        <v>8</v>
      </c>
      <c r="F79" s="31" t="s">
        <v>186</v>
      </c>
      <c r="G79" s="12"/>
      <c r="H79" s="12">
        <v>0</v>
      </c>
      <c r="I79" s="12">
        <v>0</v>
      </c>
      <c r="J79" s="12">
        <v>72393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61"/>
    </row>
    <row r="80" spans="1:22" s="5" customFormat="1" ht="12.75">
      <c r="A80" s="62">
        <v>2</v>
      </c>
      <c r="B80" s="19">
        <v>2</v>
      </c>
      <c r="C80" s="29">
        <v>8</v>
      </c>
      <c r="D80" s="20"/>
      <c r="E80" s="21"/>
      <c r="F80" s="21"/>
      <c r="G80" s="23">
        <f>+G81+G82+G83+G84+G85+G86+G87+G88+G89+G90+G91+G92+G93+G94</f>
        <v>0</v>
      </c>
      <c r="H80" s="23">
        <f>+H81+H82+H83+H84+H85+H86+H87+H88+H89+H90+H91+H92+H93+H94</f>
        <v>213161.19</v>
      </c>
      <c r="I80" s="23">
        <f>+I81+I82+I83+I84+I85+I86+I87+I88+I89+I90+I91+I92+I93+I94</f>
        <v>620727.52</v>
      </c>
      <c r="J80" s="23">
        <f>+J81+J82+J83+J84+J85+J86+J87+J88+J89+J90+J91+J92+J93+J94</f>
        <v>168631.88</v>
      </c>
      <c r="K80" s="23">
        <f t="shared" ref="K80:Q80" si="14">+K81+K82+K83+K84+K85+K86+K87+K88+K89+K90+K91+K92+K93+K94</f>
        <v>172971.51</v>
      </c>
      <c r="L80" s="23">
        <f>+L81+L82+L83+L84+L85+L86+L87+L88+L89+L90+L91+L92+L93+L94</f>
        <v>1479640.56</v>
      </c>
      <c r="M80" s="23">
        <f t="shared" si="14"/>
        <v>159023.01999999999</v>
      </c>
      <c r="N80" s="23">
        <f>+N81+N82+N83+N84+N85+N86+N87+N88+N89+N90+N91+N92+N93+N94</f>
        <v>1142301.17</v>
      </c>
      <c r="O80" s="23">
        <f t="shared" si="14"/>
        <v>96213.709999999992</v>
      </c>
      <c r="P80" s="23">
        <f t="shared" si="14"/>
        <v>983695.79</v>
      </c>
      <c r="Q80" s="23">
        <f t="shared" si="14"/>
        <v>142111.06</v>
      </c>
      <c r="R80" s="23">
        <f>+R81+R82+R83+R84+R85+R86+R87+R88+R89+R90+R91+R92+R93+R94</f>
        <v>4674065.34</v>
      </c>
      <c r="S80" s="63">
        <f t="shared" ref="S80:S145" si="15">+G80+H80+I80+J80+K80+L80+M80+N80+O80+P80+Q80+R80</f>
        <v>9852542.75</v>
      </c>
    </row>
    <row r="81" spans="1:20" s="5" customFormat="1" ht="12.75">
      <c r="A81" s="60">
        <v>2</v>
      </c>
      <c r="B81" s="9">
        <v>2</v>
      </c>
      <c r="C81" s="10">
        <v>8</v>
      </c>
      <c r="D81" s="14">
        <v>1</v>
      </c>
      <c r="E81" s="15" t="s">
        <v>2</v>
      </c>
      <c r="F81" s="16" t="s">
        <v>67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61">
        <f t="shared" si="15"/>
        <v>0</v>
      </c>
    </row>
    <row r="82" spans="1:20" s="5" customFormat="1" ht="12.75">
      <c r="A82" s="60">
        <v>2</v>
      </c>
      <c r="B82" s="9">
        <v>2</v>
      </c>
      <c r="C82" s="10">
        <v>8</v>
      </c>
      <c r="D82" s="14">
        <v>2</v>
      </c>
      <c r="E82" s="15" t="s">
        <v>2</v>
      </c>
      <c r="F82" s="16" t="s">
        <v>68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61">
        <f t="shared" si="15"/>
        <v>0</v>
      </c>
    </row>
    <row r="83" spans="1:20" s="5" customFormat="1" ht="12.75">
      <c r="A83" s="60">
        <v>2</v>
      </c>
      <c r="B83" s="9">
        <v>2</v>
      </c>
      <c r="C83" s="10">
        <v>8</v>
      </c>
      <c r="D83" s="14">
        <v>4</v>
      </c>
      <c r="E83" s="15" t="s">
        <v>2</v>
      </c>
      <c r="F83" s="16" t="s">
        <v>69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61">
        <f t="shared" si="15"/>
        <v>0</v>
      </c>
    </row>
    <row r="84" spans="1:20" s="5" customFormat="1" ht="12.75">
      <c r="A84" s="60">
        <v>2</v>
      </c>
      <c r="B84" s="9">
        <v>2</v>
      </c>
      <c r="C84" s="10">
        <v>8</v>
      </c>
      <c r="D84" s="14">
        <v>5</v>
      </c>
      <c r="E84" s="15" t="s">
        <v>2</v>
      </c>
      <c r="F84" s="16" t="s">
        <v>70</v>
      </c>
      <c r="G84" s="12">
        <v>0</v>
      </c>
      <c r="H84" s="12">
        <v>118000</v>
      </c>
      <c r="I84" s="12">
        <v>0</v>
      </c>
      <c r="J84" s="12">
        <v>0</v>
      </c>
      <c r="K84" s="12">
        <v>0</v>
      </c>
      <c r="L84" s="12">
        <v>70800</v>
      </c>
      <c r="M84" s="12">
        <v>0</v>
      </c>
      <c r="N84" s="12">
        <v>141600</v>
      </c>
      <c r="O84" s="12">
        <v>70800</v>
      </c>
      <c r="P84" s="12">
        <v>70800</v>
      </c>
      <c r="Q84" s="12">
        <v>70800</v>
      </c>
      <c r="R84" s="12">
        <v>195880</v>
      </c>
      <c r="S84" s="61">
        <f t="shared" si="15"/>
        <v>738680</v>
      </c>
    </row>
    <row r="85" spans="1:20" s="5" customFormat="1" ht="12.75">
      <c r="A85" s="60">
        <v>2</v>
      </c>
      <c r="B85" s="9">
        <v>2</v>
      </c>
      <c r="C85" s="10">
        <v>8</v>
      </c>
      <c r="D85" s="14">
        <v>5</v>
      </c>
      <c r="E85" s="15" t="s">
        <v>10</v>
      </c>
      <c r="F85" s="16" t="s">
        <v>71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61">
        <f t="shared" si="15"/>
        <v>0</v>
      </c>
    </row>
    <row r="86" spans="1:20" s="5" customFormat="1" ht="12.75">
      <c r="A86" s="60">
        <v>2</v>
      </c>
      <c r="B86" s="9">
        <v>2</v>
      </c>
      <c r="C86" s="10">
        <v>8</v>
      </c>
      <c r="D86" s="14">
        <v>5</v>
      </c>
      <c r="E86" s="15" t="s">
        <v>22</v>
      </c>
      <c r="F86" s="16" t="s">
        <v>72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61">
        <f t="shared" si="15"/>
        <v>0</v>
      </c>
    </row>
    <row r="87" spans="1:20" s="5" customFormat="1" ht="12.75">
      <c r="A87" s="60">
        <v>2</v>
      </c>
      <c r="B87" s="9">
        <v>2</v>
      </c>
      <c r="C87" s="10">
        <v>8</v>
      </c>
      <c r="D87" s="14">
        <v>6</v>
      </c>
      <c r="E87" s="15" t="s">
        <v>2</v>
      </c>
      <c r="F87" s="16" t="s">
        <v>73</v>
      </c>
      <c r="G87" s="12">
        <v>0</v>
      </c>
      <c r="H87" s="12">
        <v>0</v>
      </c>
      <c r="I87" s="12">
        <v>430602.23999999999</v>
      </c>
      <c r="J87" s="12">
        <v>0</v>
      </c>
      <c r="K87" s="12">
        <v>0</v>
      </c>
      <c r="L87" s="12">
        <v>837749.88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843258.04</v>
      </c>
      <c r="S87" s="61">
        <f t="shared" si="15"/>
        <v>2111610.16</v>
      </c>
    </row>
    <row r="88" spans="1:20" s="5" customFormat="1" ht="12.75">
      <c r="A88" s="60">
        <v>2</v>
      </c>
      <c r="B88" s="9">
        <v>2</v>
      </c>
      <c r="C88" s="10">
        <v>8</v>
      </c>
      <c r="D88" s="14">
        <v>6</v>
      </c>
      <c r="E88" s="15" t="s">
        <v>10</v>
      </c>
      <c r="F88" s="16" t="s">
        <v>74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2515396.2200000002</v>
      </c>
      <c r="S88" s="61">
        <f t="shared" si="15"/>
        <v>2515396.2200000002</v>
      </c>
    </row>
    <row r="89" spans="1:20" s="5" customFormat="1" ht="12.75">
      <c r="A89" s="60">
        <v>2</v>
      </c>
      <c r="B89" s="9">
        <v>2</v>
      </c>
      <c r="C89" s="10">
        <v>8</v>
      </c>
      <c r="D89" s="14">
        <v>6</v>
      </c>
      <c r="E89" s="15" t="s">
        <v>7</v>
      </c>
      <c r="F89" s="16" t="s">
        <v>75</v>
      </c>
      <c r="G89" s="12">
        <v>0</v>
      </c>
      <c r="H89" s="12">
        <v>0</v>
      </c>
      <c r="I89" s="12">
        <v>0</v>
      </c>
      <c r="J89" s="12">
        <v>0</v>
      </c>
      <c r="K89" s="12">
        <v>78750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61">
        <f t="shared" si="15"/>
        <v>78750</v>
      </c>
    </row>
    <row r="90" spans="1:20" s="5" customFormat="1" ht="12.75">
      <c r="A90" s="60">
        <v>2</v>
      </c>
      <c r="B90" s="9">
        <v>2</v>
      </c>
      <c r="C90" s="10">
        <v>8</v>
      </c>
      <c r="D90" s="14">
        <v>7</v>
      </c>
      <c r="E90" s="15" t="s">
        <v>10</v>
      </c>
      <c r="F90" s="16" t="s">
        <v>76</v>
      </c>
      <c r="G90" s="12">
        <v>0</v>
      </c>
      <c r="H90" s="12">
        <v>0</v>
      </c>
      <c r="I90" s="12">
        <v>0</v>
      </c>
      <c r="J90" s="12">
        <v>99120</v>
      </c>
      <c r="K90" s="12">
        <v>0</v>
      </c>
      <c r="L90" s="12">
        <v>171100</v>
      </c>
      <c r="M90" s="12">
        <v>139240</v>
      </c>
      <c r="N90" s="12">
        <v>0</v>
      </c>
      <c r="O90" s="12">
        <v>0</v>
      </c>
      <c r="P90" s="12">
        <v>0</v>
      </c>
      <c r="Q90" s="12">
        <v>0</v>
      </c>
      <c r="R90" s="12">
        <v>110802</v>
      </c>
      <c r="S90" s="61">
        <f t="shared" si="15"/>
        <v>520262</v>
      </c>
      <c r="T90" s="42"/>
    </row>
    <row r="91" spans="1:20" s="5" customFormat="1" ht="12.75">
      <c r="A91" s="60">
        <v>2</v>
      </c>
      <c r="B91" s="9">
        <v>2</v>
      </c>
      <c r="C91" s="10">
        <v>8</v>
      </c>
      <c r="D91" s="14">
        <v>7</v>
      </c>
      <c r="E91" s="15" t="s">
        <v>7</v>
      </c>
      <c r="F91" s="16" t="s">
        <v>77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48450</v>
      </c>
      <c r="M91" s="12">
        <v>0</v>
      </c>
      <c r="N91" s="12">
        <v>0</v>
      </c>
      <c r="O91" s="12">
        <v>0</v>
      </c>
      <c r="P91" s="12">
        <v>201724</v>
      </c>
      <c r="Q91" s="12">
        <v>0</v>
      </c>
      <c r="R91" s="12">
        <v>0</v>
      </c>
      <c r="S91" s="61">
        <f t="shared" si="15"/>
        <v>250174</v>
      </c>
    </row>
    <row r="92" spans="1:20" s="5" customFormat="1" ht="12.75">
      <c r="A92" s="60">
        <v>2</v>
      </c>
      <c r="B92" s="9">
        <v>2</v>
      </c>
      <c r="C92" s="10">
        <v>8</v>
      </c>
      <c r="D92" s="14">
        <v>7</v>
      </c>
      <c r="E92" s="15" t="s">
        <v>12</v>
      </c>
      <c r="F92" s="16" t="s">
        <v>78</v>
      </c>
      <c r="G92" s="12">
        <v>0</v>
      </c>
      <c r="H92" s="12">
        <v>24361.19</v>
      </c>
      <c r="I92" s="12">
        <v>27840.73</v>
      </c>
      <c r="J92" s="12">
        <v>24451.22</v>
      </c>
      <c r="K92" s="12">
        <v>94221.51</v>
      </c>
      <c r="L92" s="12">
        <v>-40508.19</v>
      </c>
      <c r="M92" s="12">
        <v>19783.02</v>
      </c>
      <c r="N92" s="12">
        <v>29466.66</v>
      </c>
      <c r="O92" s="12">
        <v>25413.71</v>
      </c>
      <c r="P92" s="12">
        <v>26110.99</v>
      </c>
      <c r="Q92" s="12">
        <v>26140.66</v>
      </c>
      <c r="R92" s="12">
        <v>20597.080000000002</v>
      </c>
      <c r="S92" s="61">
        <f t="shared" si="15"/>
        <v>277878.57999999996</v>
      </c>
    </row>
    <row r="93" spans="1:20" s="5" customFormat="1" ht="12.75">
      <c r="A93" s="60">
        <v>2</v>
      </c>
      <c r="B93" s="9">
        <v>2</v>
      </c>
      <c r="C93" s="10">
        <v>8</v>
      </c>
      <c r="D93" s="14">
        <v>7</v>
      </c>
      <c r="E93" s="15" t="s">
        <v>14</v>
      </c>
      <c r="F93" s="16" t="s">
        <v>79</v>
      </c>
      <c r="G93" s="12">
        <v>0</v>
      </c>
      <c r="H93" s="12">
        <v>70800</v>
      </c>
      <c r="I93" s="12">
        <v>162284.54999999999</v>
      </c>
      <c r="J93" s="12">
        <v>45060.66</v>
      </c>
      <c r="K93" s="12">
        <v>0</v>
      </c>
      <c r="L93" s="12">
        <v>392048.87</v>
      </c>
      <c r="M93" s="12">
        <v>0</v>
      </c>
      <c r="N93" s="12">
        <v>971234.51</v>
      </c>
      <c r="O93" s="12">
        <v>0</v>
      </c>
      <c r="P93" s="12">
        <v>685060.8</v>
      </c>
      <c r="Q93" s="12">
        <v>45170.400000000001</v>
      </c>
      <c r="R93" s="12">
        <v>0</v>
      </c>
      <c r="S93" s="61">
        <f t="shared" si="15"/>
        <v>2371659.7899999996</v>
      </c>
    </row>
    <row r="94" spans="1:20" s="5" customFormat="1" ht="12.75">
      <c r="A94" s="60">
        <v>2</v>
      </c>
      <c r="B94" s="9">
        <v>2</v>
      </c>
      <c r="C94" s="10">
        <v>8</v>
      </c>
      <c r="D94" s="14">
        <v>8</v>
      </c>
      <c r="E94" s="15" t="s">
        <v>2</v>
      </c>
      <c r="F94" s="16" t="s">
        <v>80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988132</v>
      </c>
      <c r="S94" s="61">
        <f t="shared" si="15"/>
        <v>988132</v>
      </c>
    </row>
    <row r="95" spans="1:20" s="5" customFormat="1" ht="12.75">
      <c r="A95" s="62">
        <v>2</v>
      </c>
      <c r="B95" s="19">
        <v>2</v>
      </c>
      <c r="C95" s="29" t="s">
        <v>189</v>
      </c>
      <c r="D95" s="20"/>
      <c r="E95" s="21"/>
      <c r="F95" s="21"/>
      <c r="G95" s="23">
        <f t="shared" ref="G95:R95" si="16">+G96</f>
        <v>0</v>
      </c>
      <c r="H95" s="23">
        <f t="shared" si="16"/>
        <v>0</v>
      </c>
      <c r="I95" s="23">
        <f t="shared" si="16"/>
        <v>250983.87</v>
      </c>
      <c r="J95" s="23">
        <f>+J96</f>
        <v>0</v>
      </c>
      <c r="K95" s="23">
        <f t="shared" si="16"/>
        <v>149211</v>
      </c>
      <c r="L95" s="23">
        <f t="shared" si="16"/>
        <v>282403.5</v>
      </c>
      <c r="M95" s="23">
        <f t="shared" si="16"/>
        <v>0</v>
      </c>
      <c r="N95" s="23">
        <f t="shared" si="16"/>
        <v>187531.5</v>
      </c>
      <c r="O95" s="23">
        <f t="shared" si="16"/>
        <v>58410</v>
      </c>
      <c r="P95" s="23">
        <f t="shared" si="16"/>
        <v>288805</v>
      </c>
      <c r="Q95" s="23">
        <f t="shared" si="16"/>
        <v>0</v>
      </c>
      <c r="R95" s="23">
        <f t="shared" si="16"/>
        <v>1468194.5</v>
      </c>
      <c r="S95" s="63">
        <f t="shared" ref="S95:S96" si="17">+G95+H95+I95+J95+K95+L95+M95+N95+O95+P95+Q95+R95</f>
        <v>2685539.37</v>
      </c>
    </row>
    <row r="96" spans="1:20" s="5" customFormat="1" ht="12.75">
      <c r="A96" s="60">
        <v>2</v>
      </c>
      <c r="B96" s="9">
        <v>2</v>
      </c>
      <c r="C96" s="10" t="s">
        <v>189</v>
      </c>
      <c r="D96" s="14" t="s">
        <v>41</v>
      </c>
      <c r="E96" s="15" t="s">
        <v>2</v>
      </c>
      <c r="F96" s="16" t="s">
        <v>190</v>
      </c>
      <c r="G96" s="12">
        <v>0</v>
      </c>
      <c r="H96" s="12">
        <v>0</v>
      </c>
      <c r="I96" s="12">
        <v>250983.87</v>
      </c>
      <c r="J96" s="12">
        <v>0</v>
      </c>
      <c r="K96" s="12">
        <v>149211</v>
      </c>
      <c r="L96" s="12">
        <v>282403.5</v>
      </c>
      <c r="M96" s="12">
        <v>0</v>
      </c>
      <c r="N96" s="12">
        <v>187531.5</v>
      </c>
      <c r="O96" s="12">
        <v>58410</v>
      </c>
      <c r="P96" s="12">
        <v>288805</v>
      </c>
      <c r="Q96" s="12">
        <v>0</v>
      </c>
      <c r="R96" s="12">
        <v>1468194.5</v>
      </c>
      <c r="S96" s="61">
        <f t="shared" si="17"/>
        <v>2685539.37</v>
      </c>
    </row>
    <row r="97" spans="1:19" s="5" customFormat="1" ht="12.75">
      <c r="A97" s="70">
        <v>2</v>
      </c>
      <c r="B97" s="71">
        <v>3</v>
      </c>
      <c r="C97" s="94" t="s">
        <v>169</v>
      </c>
      <c r="D97" s="95"/>
      <c r="E97" s="95"/>
      <c r="F97" s="96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3">
        <f t="shared" si="15"/>
        <v>0</v>
      </c>
    </row>
    <row r="98" spans="1:19" s="5" customFormat="1" ht="12.75">
      <c r="A98" s="62">
        <v>2</v>
      </c>
      <c r="B98" s="19">
        <v>3</v>
      </c>
      <c r="C98" s="29">
        <v>1</v>
      </c>
      <c r="D98" s="20"/>
      <c r="E98" s="21"/>
      <c r="F98" s="21"/>
      <c r="G98" s="22">
        <f>+G99+G100+G101</f>
        <v>0</v>
      </c>
      <c r="H98" s="22">
        <f>+H99+H100+H101</f>
        <v>21328</v>
      </c>
      <c r="I98" s="22">
        <f t="shared" ref="I98:Q98" si="18">+I99+I100+I101</f>
        <v>60247</v>
      </c>
      <c r="J98" s="22">
        <f>+J99+J100+J101</f>
        <v>0</v>
      </c>
      <c r="K98" s="22">
        <f>+K99+K100+K101</f>
        <v>231170.7</v>
      </c>
      <c r="L98" s="22">
        <f>+L99+L100+L101</f>
        <v>590403.76</v>
      </c>
      <c r="M98" s="22">
        <f t="shared" si="18"/>
        <v>296945.15000000002</v>
      </c>
      <c r="N98" s="22">
        <f t="shared" si="18"/>
        <v>158011.84</v>
      </c>
      <c r="O98" s="22">
        <f t="shared" si="18"/>
        <v>56846</v>
      </c>
      <c r="P98" s="22">
        <f t="shared" si="18"/>
        <v>291162.12</v>
      </c>
      <c r="Q98" s="22">
        <f t="shared" si="18"/>
        <v>499442.75</v>
      </c>
      <c r="R98" s="22">
        <f>+R99+R100+R101</f>
        <v>1657056.27</v>
      </c>
      <c r="S98" s="59">
        <f t="shared" si="15"/>
        <v>3862613.59</v>
      </c>
    </row>
    <row r="99" spans="1:19" s="5" customFormat="1" ht="12.75">
      <c r="A99" s="60">
        <v>2</v>
      </c>
      <c r="B99" s="9">
        <v>3</v>
      </c>
      <c r="C99" s="10">
        <v>1</v>
      </c>
      <c r="D99" s="14">
        <v>1</v>
      </c>
      <c r="E99" s="15" t="s">
        <v>2</v>
      </c>
      <c r="F99" s="31" t="s">
        <v>81</v>
      </c>
      <c r="G99" s="12">
        <v>0</v>
      </c>
      <c r="H99" s="12">
        <v>21328</v>
      </c>
      <c r="I99" s="12">
        <v>19006</v>
      </c>
      <c r="J99" s="12">
        <v>0</v>
      </c>
      <c r="K99" s="12">
        <v>158595.20000000001</v>
      </c>
      <c r="L99" s="12">
        <v>590403.76</v>
      </c>
      <c r="M99" s="12">
        <v>261309.15</v>
      </c>
      <c r="N99" s="12">
        <v>113997.84</v>
      </c>
      <c r="O99" s="12">
        <v>56846</v>
      </c>
      <c r="P99" s="12">
        <v>291162.12</v>
      </c>
      <c r="Q99" s="12">
        <v>458732.75</v>
      </c>
      <c r="R99" s="12">
        <v>1550002.27</v>
      </c>
      <c r="S99" s="65">
        <f t="shared" si="15"/>
        <v>3521383.09</v>
      </c>
    </row>
    <row r="100" spans="1:19" s="5" customFormat="1" ht="12.75">
      <c r="A100" s="60">
        <v>2</v>
      </c>
      <c r="B100" s="9">
        <v>3</v>
      </c>
      <c r="C100" s="10">
        <v>1</v>
      </c>
      <c r="D100" s="14">
        <v>3</v>
      </c>
      <c r="E100" s="15" t="s">
        <v>22</v>
      </c>
      <c r="F100" s="31" t="s">
        <v>82</v>
      </c>
      <c r="G100" s="12">
        <v>0</v>
      </c>
      <c r="H100" s="12">
        <v>0</v>
      </c>
      <c r="I100" s="12">
        <v>41241</v>
      </c>
      <c r="J100" s="12">
        <v>0</v>
      </c>
      <c r="K100" s="12">
        <v>72575.5</v>
      </c>
      <c r="L100" s="12">
        <v>0</v>
      </c>
      <c r="M100" s="12">
        <v>35636</v>
      </c>
      <c r="N100" s="12">
        <v>44014</v>
      </c>
      <c r="O100" s="12">
        <v>0</v>
      </c>
      <c r="P100" s="12">
        <v>0</v>
      </c>
      <c r="Q100" s="12">
        <v>40710</v>
      </c>
      <c r="R100" s="12">
        <v>107054</v>
      </c>
      <c r="S100" s="65">
        <f t="shared" si="15"/>
        <v>341230.5</v>
      </c>
    </row>
    <row r="101" spans="1:19" s="5" customFormat="1" ht="12.75">
      <c r="A101" s="60">
        <v>2</v>
      </c>
      <c r="B101" s="9">
        <v>3</v>
      </c>
      <c r="C101" s="10">
        <v>1</v>
      </c>
      <c r="D101" s="14">
        <v>4</v>
      </c>
      <c r="E101" s="15" t="s">
        <v>2</v>
      </c>
      <c r="F101" s="31" t="s">
        <v>83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65">
        <f t="shared" si="15"/>
        <v>0</v>
      </c>
    </row>
    <row r="102" spans="1:19" s="5" customFormat="1" ht="12.75">
      <c r="A102" s="62">
        <v>2</v>
      </c>
      <c r="B102" s="19">
        <v>3</v>
      </c>
      <c r="C102" s="19">
        <v>2</v>
      </c>
      <c r="D102" s="21"/>
      <c r="E102" s="21"/>
      <c r="F102" s="21"/>
      <c r="G102" s="23">
        <f>+G103+G104+G105+G106</f>
        <v>0</v>
      </c>
      <c r="H102" s="23">
        <f t="shared" ref="H102:Q102" si="19">+H103+H104+H105+H106</f>
        <v>0</v>
      </c>
      <c r="I102" s="23">
        <f t="shared" si="19"/>
        <v>0</v>
      </c>
      <c r="J102" s="23">
        <f>+J103+J104+J105+J106</f>
        <v>0</v>
      </c>
      <c r="K102" s="23">
        <f t="shared" si="19"/>
        <v>10736.68</v>
      </c>
      <c r="L102" s="23">
        <f t="shared" si="19"/>
        <v>10336.799999999999</v>
      </c>
      <c r="M102" s="23">
        <f t="shared" si="19"/>
        <v>0</v>
      </c>
      <c r="N102" s="23">
        <f t="shared" si="19"/>
        <v>0</v>
      </c>
      <c r="O102" s="23">
        <f t="shared" si="19"/>
        <v>136077.6</v>
      </c>
      <c r="P102" s="23">
        <f t="shared" si="19"/>
        <v>1021638.1</v>
      </c>
      <c r="Q102" s="23">
        <f t="shared" si="19"/>
        <v>0</v>
      </c>
      <c r="R102" s="23">
        <f>+R103+R104+R105+R106</f>
        <v>1026674.58</v>
      </c>
      <c r="S102" s="63">
        <f t="shared" si="15"/>
        <v>2205463.7599999998</v>
      </c>
    </row>
    <row r="103" spans="1:19" s="5" customFormat="1" ht="12.75">
      <c r="A103" s="60">
        <v>2</v>
      </c>
      <c r="B103" s="9">
        <v>3</v>
      </c>
      <c r="C103" s="9">
        <v>2</v>
      </c>
      <c r="D103" s="14">
        <v>1</v>
      </c>
      <c r="E103" s="15" t="s">
        <v>2</v>
      </c>
      <c r="F103" s="16" t="s">
        <v>84</v>
      </c>
      <c r="G103" s="12">
        <v>0</v>
      </c>
      <c r="H103" s="12">
        <v>0</v>
      </c>
      <c r="I103" s="12">
        <v>0</v>
      </c>
      <c r="J103" s="12">
        <v>0</v>
      </c>
      <c r="K103" s="12">
        <v>10736.68</v>
      </c>
      <c r="L103" s="12">
        <v>10336.799999999999</v>
      </c>
      <c r="M103" s="12">
        <v>0</v>
      </c>
      <c r="N103" s="12">
        <v>0</v>
      </c>
      <c r="O103" s="12">
        <v>0</v>
      </c>
      <c r="P103" s="12">
        <v>1734.6</v>
      </c>
      <c r="Q103" s="12">
        <v>0</v>
      </c>
      <c r="R103" s="12">
        <v>0</v>
      </c>
      <c r="S103" s="65">
        <f t="shared" si="15"/>
        <v>22808.079999999998</v>
      </c>
    </row>
    <row r="104" spans="1:19" s="5" customFormat="1" ht="12.75">
      <c r="A104" s="60">
        <v>2</v>
      </c>
      <c r="B104" s="9">
        <v>3</v>
      </c>
      <c r="C104" s="9">
        <v>2</v>
      </c>
      <c r="D104" s="14">
        <v>2</v>
      </c>
      <c r="E104" s="15" t="s">
        <v>2</v>
      </c>
      <c r="F104" s="16" t="s">
        <v>85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136077.6</v>
      </c>
      <c r="P104" s="12">
        <v>0</v>
      </c>
      <c r="Q104" s="12">
        <v>0</v>
      </c>
      <c r="R104" s="12">
        <v>9396.58</v>
      </c>
      <c r="S104" s="65">
        <f t="shared" si="15"/>
        <v>145474.18</v>
      </c>
    </row>
    <row r="105" spans="1:19" s="5" customFormat="1" ht="12.75">
      <c r="A105" s="60">
        <v>2</v>
      </c>
      <c r="B105" s="9">
        <v>3</v>
      </c>
      <c r="C105" s="9">
        <v>2</v>
      </c>
      <c r="D105" s="14">
        <v>3</v>
      </c>
      <c r="E105" s="15" t="s">
        <v>2</v>
      </c>
      <c r="F105" s="16" t="s">
        <v>86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1014328</v>
      </c>
      <c r="Q105" s="12">
        <v>0</v>
      </c>
      <c r="R105" s="12">
        <v>1017278</v>
      </c>
      <c r="S105" s="65">
        <f t="shared" si="15"/>
        <v>2031606</v>
      </c>
    </row>
    <row r="106" spans="1:19" s="5" customFormat="1" ht="12.75">
      <c r="A106" s="60">
        <v>2</v>
      </c>
      <c r="B106" s="9">
        <v>3</v>
      </c>
      <c r="C106" s="9">
        <v>2</v>
      </c>
      <c r="D106" s="14">
        <v>4</v>
      </c>
      <c r="E106" s="15" t="s">
        <v>2</v>
      </c>
      <c r="F106" s="16" t="s">
        <v>87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5575.5</v>
      </c>
      <c r="Q106" s="12">
        <v>0</v>
      </c>
      <c r="R106" s="12">
        <v>0</v>
      </c>
      <c r="S106" s="65">
        <f t="shared" si="15"/>
        <v>5575.5</v>
      </c>
    </row>
    <row r="107" spans="1:19" s="5" customFormat="1" ht="12.75">
      <c r="A107" s="62">
        <v>2</v>
      </c>
      <c r="B107" s="19">
        <v>3</v>
      </c>
      <c r="C107" s="19">
        <v>3</v>
      </c>
      <c r="D107" s="20"/>
      <c r="E107" s="21"/>
      <c r="F107" s="21"/>
      <c r="G107" s="23">
        <f>+G108+G109+G110+G111+G112</f>
        <v>0</v>
      </c>
      <c r="H107" s="23">
        <f t="shared" ref="H107:Q107" si="20">+H108+H109+H110+H111+H112</f>
        <v>0</v>
      </c>
      <c r="I107" s="23">
        <f t="shared" si="20"/>
        <v>0</v>
      </c>
      <c r="J107" s="23">
        <f>+J108+J109+J110+J111+J112</f>
        <v>70800</v>
      </c>
      <c r="K107" s="23">
        <f t="shared" si="20"/>
        <v>332419.42000000004</v>
      </c>
      <c r="L107" s="23">
        <f t="shared" si="20"/>
        <v>342691.9</v>
      </c>
      <c r="M107" s="23">
        <f t="shared" si="20"/>
        <v>23600</v>
      </c>
      <c r="N107" s="23">
        <f t="shared" si="20"/>
        <v>0</v>
      </c>
      <c r="O107" s="23">
        <f t="shared" si="20"/>
        <v>892427.2</v>
      </c>
      <c r="P107" s="23">
        <f t="shared" si="20"/>
        <v>0</v>
      </c>
      <c r="Q107" s="23">
        <f t="shared" si="20"/>
        <v>18600</v>
      </c>
      <c r="R107" s="23">
        <f>+R108+R109+R110+R111+R112</f>
        <v>588384</v>
      </c>
      <c r="S107" s="63">
        <f t="shared" si="15"/>
        <v>2268922.52</v>
      </c>
    </row>
    <row r="108" spans="1:19" s="5" customFormat="1" ht="12.75">
      <c r="A108" s="60">
        <v>2</v>
      </c>
      <c r="B108" s="9">
        <v>3</v>
      </c>
      <c r="C108" s="9">
        <v>3</v>
      </c>
      <c r="D108" s="14">
        <v>1</v>
      </c>
      <c r="E108" s="15" t="s">
        <v>2</v>
      </c>
      <c r="F108" s="16" t="s">
        <v>88</v>
      </c>
      <c r="G108" s="12">
        <v>0</v>
      </c>
      <c r="H108" s="12">
        <v>0</v>
      </c>
      <c r="I108" s="12">
        <v>0</v>
      </c>
      <c r="J108" s="12">
        <v>0</v>
      </c>
      <c r="K108" s="12">
        <v>221019.42</v>
      </c>
      <c r="L108" s="12">
        <v>143644.94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375397.5</v>
      </c>
      <c r="S108" s="65">
        <f t="shared" si="15"/>
        <v>740061.86</v>
      </c>
    </row>
    <row r="109" spans="1:19" s="5" customFormat="1" ht="12.75">
      <c r="A109" s="60">
        <v>2</v>
      </c>
      <c r="B109" s="9">
        <v>3</v>
      </c>
      <c r="C109" s="9">
        <v>3</v>
      </c>
      <c r="D109" s="14">
        <v>2</v>
      </c>
      <c r="E109" s="15" t="s">
        <v>2</v>
      </c>
      <c r="F109" s="16" t="s">
        <v>89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172689.51</v>
      </c>
      <c r="M109" s="12">
        <v>23600</v>
      </c>
      <c r="N109" s="12">
        <v>0</v>
      </c>
      <c r="O109" s="12">
        <v>874427.2</v>
      </c>
      <c r="P109" s="12">
        <v>0</v>
      </c>
      <c r="Q109" s="12">
        <v>0</v>
      </c>
      <c r="R109" s="12">
        <v>0</v>
      </c>
      <c r="S109" s="65">
        <f t="shared" si="15"/>
        <v>1070716.71</v>
      </c>
    </row>
    <row r="110" spans="1:19" s="5" customFormat="1" ht="12.75">
      <c r="A110" s="60">
        <v>2</v>
      </c>
      <c r="B110" s="9">
        <v>3</v>
      </c>
      <c r="C110" s="9">
        <v>3</v>
      </c>
      <c r="D110" s="14">
        <v>3</v>
      </c>
      <c r="E110" s="15" t="s">
        <v>2</v>
      </c>
      <c r="F110" s="16" t="s">
        <v>90</v>
      </c>
      <c r="G110" s="12">
        <v>0</v>
      </c>
      <c r="H110" s="12">
        <v>0</v>
      </c>
      <c r="I110" s="12">
        <v>0</v>
      </c>
      <c r="J110" s="12">
        <v>70800</v>
      </c>
      <c r="K110" s="12">
        <v>0</v>
      </c>
      <c r="L110" s="12">
        <v>26357.45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54486.5</v>
      </c>
      <c r="S110" s="65">
        <f t="shared" si="15"/>
        <v>151643.95000000001</v>
      </c>
    </row>
    <row r="111" spans="1:19" s="5" customFormat="1" ht="12.75">
      <c r="A111" s="60">
        <v>2</v>
      </c>
      <c r="B111" s="9">
        <v>3</v>
      </c>
      <c r="C111" s="9">
        <v>3</v>
      </c>
      <c r="D111" s="14">
        <v>4</v>
      </c>
      <c r="E111" s="15" t="s">
        <v>2</v>
      </c>
      <c r="F111" s="16" t="s">
        <v>91</v>
      </c>
      <c r="G111" s="12">
        <v>0</v>
      </c>
      <c r="H111" s="12">
        <v>0</v>
      </c>
      <c r="I111" s="12">
        <v>0</v>
      </c>
      <c r="J111" s="12">
        <v>0</v>
      </c>
      <c r="K111" s="12">
        <v>111400</v>
      </c>
      <c r="L111" s="12">
        <v>0</v>
      </c>
      <c r="M111" s="12">
        <v>0</v>
      </c>
      <c r="N111" s="12">
        <v>0</v>
      </c>
      <c r="O111" s="12">
        <v>18000</v>
      </c>
      <c r="P111" s="12">
        <v>0</v>
      </c>
      <c r="Q111" s="12">
        <v>18600</v>
      </c>
      <c r="R111" s="12">
        <v>158500</v>
      </c>
      <c r="S111" s="65">
        <f t="shared" si="15"/>
        <v>306500</v>
      </c>
    </row>
    <row r="112" spans="1:19" s="5" customFormat="1" ht="12.75">
      <c r="A112" s="60">
        <v>2</v>
      </c>
      <c r="B112" s="9">
        <v>3</v>
      </c>
      <c r="C112" s="9">
        <v>3</v>
      </c>
      <c r="D112" s="14">
        <v>5</v>
      </c>
      <c r="E112" s="15" t="s">
        <v>2</v>
      </c>
      <c r="F112" s="16" t="s">
        <v>92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/>
      <c r="S112" s="65">
        <f t="shared" si="15"/>
        <v>0</v>
      </c>
    </row>
    <row r="113" spans="1:19" s="5" customFormat="1" ht="12.75">
      <c r="A113" s="62">
        <v>2</v>
      </c>
      <c r="B113" s="19">
        <v>3</v>
      </c>
      <c r="C113" s="19">
        <v>4</v>
      </c>
      <c r="D113" s="20"/>
      <c r="E113" s="21"/>
      <c r="F113" s="21"/>
      <c r="G113" s="23">
        <f>+G114</f>
        <v>0</v>
      </c>
      <c r="H113" s="23">
        <f t="shared" ref="H113:Q113" si="21">+H114</f>
        <v>0</v>
      </c>
      <c r="I113" s="23">
        <f t="shared" si="21"/>
        <v>0</v>
      </c>
      <c r="J113" s="23">
        <f>+J114</f>
        <v>0</v>
      </c>
      <c r="K113" s="23">
        <f t="shared" si="21"/>
        <v>79400.710000000006</v>
      </c>
      <c r="L113" s="23">
        <f t="shared" si="21"/>
        <v>0</v>
      </c>
      <c r="M113" s="23">
        <f t="shared" si="21"/>
        <v>0</v>
      </c>
      <c r="N113" s="23">
        <f t="shared" si="21"/>
        <v>0</v>
      </c>
      <c r="O113" s="23">
        <f t="shared" si="21"/>
        <v>0</v>
      </c>
      <c r="P113" s="23">
        <f t="shared" si="21"/>
        <v>79892.05</v>
      </c>
      <c r="Q113" s="23">
        <f t="shared" si="21"/>
        <v>0</v>
      </c>
      <c r="R113" s="23">
        <f>+R114</f>
        <v>94058.02</v>
      </c>
      <c r="S113" s="63">
        <f t="shared" si="15"/>
        <v>253350.78000000003</v>
      </c>
    </row>
    <row r="114" spans="1:19" s="5" customFormat="1" ht="12.75">
      <c r="A114" s="60">
        <v>2</v>
      </c>
      <c r="B114" s="9">
        <v>3</v>
      </c>
      <c r="C114" s="9">
        <v>4</v>
      </c>
      <c r="D114" s="14">
        <v>1</v>
      </c>
      <c r="E114" s="15" t="s">
        <v>2</v>
      </c>
      <c r="F114" s="16" t="s">
        <v>93</v>
      </c>
      <c r="G114" s="12">
        <v>0</v>
      </c>
      <c r="H114" s="12">
        <v>0</v>
      </c>
      <c r="I114" s="12">
        <v>0</v>
      </c>
      <c r="J114" s="12">
        <v>0</v>
      </c>
      <c r="K114" s="12">
        <v>79400.710000000006</v>
      </c>
      <c r="L114" s="12">
        <v>0</v>
      </c>
      <c r="M114" s="12">
        <v>0</v>
      </c>
      <c r="N114" s="12">
        <v>0</v>
      </c>
      <c r="O114" s="12">
        <v>0</v>
      </c>
      <c r="P114" s="12">
        <v>79892.05</v>
      </c>
      <c r="Q114" s="12">
        <v>0</v>
      </c>
      <c r="R114" s="12">
        <v>94058.02</v>
      </c>
      <c r="S114" s="65">
        <f t="shared" si="15"/>
        <v>253350.78000000003</v>
      </c>
    </row>
    <row r="115" spans="1:19" s="5" customFormat="1" ht="12.75">
      <c r="A115" s="62">
        <v>2</v>
      </c>
      <c r="B115" s="19">
        <v>3</v>
      </c>
      <c r="C115" s="19">
        <v>5</v>
      </c>
      <c r="D115" s="32"/>
      <c r="E115" s="32"/>
      <c r="F115" s="32"/>
      <c r="G115" s="23">
        <f>+G116+G117+G118</f>
        <v>0</v>
      </c>
      <c r="H115" s="23">
        <f t="shared" ref="H115:Q115" si="22">+H116+H117+H118</f>
        <v>0</v>
      </c>
      <c r="I115" s="23">
        <f t="shared" si="22"/>
        <v>2336.4</v>
      </c>
      <c r="J115" s="23">
        <f>+J116+J117+J118</f>
        <v>0</v>
      </c>
      <c r="K115" s="23">
        <f t="shared" si="22"/>
        <v>26003.01</v>
      </c>
      <c r="L115" s="23">
        <f t="shared" si="22"/>
        <v>356606.33</v>
      </c>
      <c r="M115" s="23">
        <f t="shared" si="22"/>
        <v>0</v>
      </c>
      <c r="N115" s="23">
        <f t="shared" si="22"/>
        <v>0</v>
      </c>
      <c r="O115" s="23">
        <f t="shared" si="22"/>
        <v>72803.64</v>
      </c>
      <c r="P115" s="23">
        <f t="shared" si="22"/>
        <v>149243.42000000001</v>
      </c>
      <c r="Q115" s="23">
        <f t="shared" si="22"/>
        <v>101594.92</v>
      </c>
      <c r="R115" s="23">
        <f>+R116+R117+R118</f>
        <v>564942.63</v>
      </c>
      <c r="S115" s="63">
        <f t="shared" si="15"/>
        <v>1273530.3500000001</v>
      </c>
    </row>
    <row r="116" spans="1:19" s="5" customFormat="1" ht="12.75">
      <c r="A116" s="60">
        <v>2</v>
      </c>
      <c r="B116" s="9">
        <v>3</v>
      </c>
      <c r="C116" s="9">
        <v>5</v>
      </c>
      <c r="D116" s="9">
        <v>3</v>
      </c>
      <c r="E116" s="10" t="s">
        <v>2</v>
      </c>
      <c r="F116" s="11" t="s">
        <v>94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277378.77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410388.52</v>
      </c>
      <c r="S116" s="65">
        <f t="shared" si="15"/>
        <v>687767.29</v>
      </c>
    </row>
    <row r="117" spans="1:19" s="5" customFormat="1" ht="12.75">
      <c r="A117" s="60">
        <v>2</v>
      </c>
      <c r="B117" s="9">
        <v>3</v>
      </c>
      <c r="C117" s="9">
        <v>5</v>
      </c>
      <c r="D117" s="9">
        <v>4</v>
      </c>
      <c r="E117" s="10" t="s">
        <v>2</v>
      </c>
      <c r="F117" s="11" t="s">
        <v>95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154554.10999999999</v>
      </c>
      <c r="S117" s="65">
        <f t="shared" si="15"/>
        <v>154554.10999999999</v>
      </c>
    </row>
    <row r="118" spans="1:19" s="5" customFormat="1" ht="12.75">
      <c r="A118" s="60">
        <v>2</v>
      </c>
      <c r="B118" s="9">
        <v>3</v>
      </c>
      <c r="C118" s="9">
        <v>5</v>
      </c>
      <c r="D118" s="9">
        <v>5</v>
      </c>
      <c r="E118" s="10" t="s">
        <v>2</v>
      </c>
      <c r="F118" s="11" t="s">
        <v>96</v>
      </c>
      <c r="G118" s="12">
        <v>0</v>
      </c>
      <c r="H118" s="12">
        <v>0</v>
      </c>
      <c r="I118" s="12">
        <v>2336.4</v>
      </c>
      <c r="J118" s="12">
        <v>0</v>
      </c>
      <c r="K118" s="12">
        <v>26003.01</v>
      </c>
      <c r="L118" s="12">
        <v>79227.56</v>
      </c>
      <c r="M118" s="12">
        <v>0</v>
      </c>
      <c r="N118" s="12">
        <v>0</v>
      </c>
      <c r="O118" s="12">
        <v>72803.64</v>
      </c>
      <c r="P118" s="12">
        <v>149243.42000000001</v>
      </c>
      <c r="Q118" s="12">
        <v>101594.92</v>
      </c>
      <c r="R118" s="12">
        <v>0</v>
      </c>
      <c r="S118" s="65">
        <f t="shared" si="15"/>
        <v>431208.95</v>
      </c>
    </row>
    <row r="119" spans="1:19" s="5" customFormat="1" ht="12.75">
      <c r="A119" s="62">
        <v>2</v>
      </c>
      <c r="B119" s="19">
        <v>3</v>
      </c>
      <c r="C119" s="19">
        <v>6</v>
      </c>
      <c r="D119" s="32"/>
      <c r="E119" s="32"/>
      <c r="F119" s="32"/>
      <c r="G119" s="23">
        <f>+G120+G121+G122+G123+G124+G125+G126+G127+G128+G129+G130+G131+G132+G133+G134+G135</f>
        <v>0</v>
      </c>
      <c r="H119" s="23">
        <f t="shared" ref="H119:Q119" si="23">+H120+H121+H122+H123+H124+H125+H126+H127+H128+H129+H130+H131+H132+H133+H134+H135</f>
        <v>0</v>
      </c>
      <c r="I119" s="23">
        <f t="shared" si="23"/>
        <v>5345.4</v>
      </c>
      <c r="J119" s="23">
        <f>+J120+J121+J122+J123+J124+J125+J126+J127+J128+J129+J130+J131+J132+J133+J134+J135</f>
        <v>0</v>
      </c>
      <c r="K119" s="23">
        <f t="shared" si="23"/>
        <v>0</v>
      </c>
      <c r="L119" s="23">
        <f t="shared" si="23"/>
        <v>0</v>
      </c>
      <c r="M119" s="23">
        <f t="shared" si="23"/>
        <v>0</v>
      </c>
      <c r="N119" s="23">
        <f t="shared" si="23"/>
        <v>0</v>
      </c>
      <c r="O119" s="23">
        <f t="shared" si="23"/>
        <v>0</v>
      </c>
      <c r="P119" s="23">
        <f t="shared" si="23"/>
        <v>579353.94999999995</v>
      </c>
      <c r="Q119" s="23">
        <f t="shared" si="23"/>
        <v>3229.38</v>
      </c>
      <c r="R119" s="23">
        <f>+R120+R121+R122+R123+R124+R125+R126+R127+R128+R129+R130+R131+R132+R133+R134+R135</f>
        <v>50224.929999999993</v>
      </c>
      <c r="S119" s="63">
        <f t="shared" si="15"/>
        <v>638153.65999999992</v>
      </c>
    </row>
    <row r="120" spans="1:19" s="5" customFormat="1" ht="12.75">
      <c r="A120" s="60">
        <v>2</v>
      </c>
      <c r="B120" s="9">
        <v>3</v>
      </c>
      <c r="C120" s="9">
        <v>6</v>
      </c>
      <c r="D120" s="9">
        <v>1</v>
      </c>
      <c r="E120" s="10" t="s">
        <v>2</v>
      </c>
      <c r="F120" s="11" t="s">
        <v>97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944</v>
      </c>
      <c r="Q120" s="12">
        <v>0</v>
      </c>
      <c r="R120" s="12">
        <v>0</v>
      </c>
      <c r="S120" s="65">
        <f t="shared" si="15"/>
        <v>944</v>
      </c>
    </row>
    <row r="121" spans="1:19" s="5" customFormat="1" ht="12.75">
      <c r="A121" s="60">
        <v>2</v>
      </c>
      <c r="B121" s="9">
        <v>3</v>
      </c>
      <c r="C121" s="9">
        <v>6</v>
      </c>
      <c r="D121" s="9">
        <v>1</v>
      </c>
      <c r="E121" s="10" t="s">
        <v>10</v>
      </c>
      <c r="F121" s="11" t="s">
        <v>98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4425</v>
      </c>
      <c r="Q121" s="12">
        <v>0</v>
      </c>
      <c r="R121" s="12">
        <v>0</v>
      </c>
      <c r="S121" s="65">
        <f t="shared" si="15"/>
        <v>4425</v>
      </c>
    </row>
    <row r="122" spans="1:19" s="5" customFormat="1" ht="12.75">
      <c r="A122" s="60">
        <v>2</v>
      </c>
      <c r="B122" s="9">
        <v>3</v>
      </c>
      <c r="C122" s="9">
        <v>6</v>
      </c>
      <c r="D122" s="9">
        <v>1</v>
      </c>
      <c r="E122" s="10" t="s">
        <v>7</v>
      </c>
      <c r="F122" s="11" t="s">
        <v>99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834.97</v>
      </c>
      <c r="Q122" s="12">
        <v>0</v>
      </c>
      <c r="R122" s="12">
        <v>0</v>
      </c>
      <c r="S122" s="65">
        <f t="shared" si="15"/>
        <v>834.97</v>
      </c>
    </row>
    <row r="123" spans="1:19" s="5" customFormat="1" ht="12.75">
      <c r="A123" s="60">
        <v>2</v>
      </c>
      <c r="B123" s="9">
        <v>3</v>
      </c>
      <c r="C123" s="9">
        <v>6</v>
      </c>
      <c r="D123" s="9">
        <v>1</v>
      </c>
      <c r="E123" s="10" t="s">
        <v>12</v>
      </c>
      <c r="F123" s="11" t="s">
        <v>100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2032.55</v>
      </c>
      <c r="S123" s="65">
        <f t="shared" si="15"/>
        <v>2032.55</v>
      </c>
    </row>
    <row r="124" spans="1:19" s="5" customFormat="1" ht="12.75">
      <c r="A124" s="60">
        <v>2</v>
      </c>
      <c r="B124" s="9">
        <v>3</v>
      </c>
      <c r="C124" s="9">
        <v>6</v>
      </c>
      <c r="D124" s="9">
        <v>2</v>
      </c>
      <c r="E124" s="10" t="s">
        <v>2</v>
      </c>
      <c r="F124" s="11" t="s">
        <v>101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65">
        <f t="shared" si="15"/>
        <v>0</v>
      </c>
    </row>
    <row r="125" spans="1:19" s="5" customFormat="1" ht="12.75">
      <c r="A125" s="60">
        <v>2</v>
      </c>
      <c r="B125" s="9">
        <v>3</v>
      </c>
      <c r="C125" s="9">
        <v>6</v>
      </c>
      <c r="D125" s="9">
        <v>2</v>
      </c>
      <c r="E125" s="10" t="s">
        <v>10</v>
      </c>
      <c r="F125" s="11" t="s">
        <v>102</v>
      </c>
      <c r="G125" s="12">
        <v>0</v>
      </c>
      <c r="H125" s="12">
        <v>0</v>
      </c>
      <c r="I125" s="12">
        <v>3481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65">
        <f t="shared" si="15"/>
        <v>3481</v>
      </c>
    </row>
    <row r="126" spans="1:19" s="5" customFormat="1" ht="12.75">
      <c r="A126" s="60">
        <v>2</v>
      </c>
      <c r="B126" s="9">
        <v>3</v>
      </c>
      <c r="C126" s="9">
        <v>6</v>
      </c>
      <c r="D126" s="9">
        <v>2</v>
      </c>
      <c r="E126" s="10" t="s">
        <v>22</v>
      </c>
      <c r="F126" s="11" t="s">
        <v>103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143700.4</v>
      </c>
      <c r="Q126" s="12">
        <v>0</v>
      </c>
      <c r="R126" s="12">
        <v>0</v>
      </c>
      <c r="S126" s="65">
        <f t="shared" si="15"/>
        <v>143700.4</v>
      </c>
    </row>
    <row r="127" spans="1:19" s="5" customFormat="1" ht="12.75">
      <c r="A127" s="60">
        <v>2</v>
      </c>
      <c r="B127" s="9">
        <v>3</v>
      </c>
      <c r="C127" s="9">
        <v>6</v>
      </c>
      <c r="D127" s="9">
        <v>3</v>
      </c>
      <c r="E127" s="10" t="s">
        <v>2</v>
      </c>
      <c r="F127" s="11" t="s">
        <v>104</v>
      </c>
      <c r="G127" s="12">
        <v>0</v>
      </c>
      <c r="H127" s="12">
        <v>0</v>
      </c>
      <c r="I127" s="12">
        <v>1864.4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36575.07</v>
      </c>
      <c r="Q127" s="12">
        <v>0</v>
      </c>
      <c r="R127" s="12">
        <v>13949.96</v>
      </c>
      <c r="S127" s="65">
        <f t="shared" si="15"/>
        <v>52389.43</v>
      </c>
    </row>
    <row r="128" spans="1:19" s="5" customFormat="1" ht="12.75">
      <c r="A128" s="60">
        <v>2</v>
      </c>
      <c r="B128" s="9">
        <v>3</v>
      </c>
      <c r="C128" s="9">
        <v>6</v>
      </c>
      <c r="D128" s="9">
        <v>3</v>
      </c>
      <c r="E128" s="10" t="s">
        <v>10</v>
      </c>
      <c r="F128" s="11" t="s">
        <v>105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283396</v>
      </c>
      <c r="Q128" s="12">
        <v>0</v>
      </c>
      <c r="R128" s="12">
        <v>17840.419999999998</v>
      </c>
      <c r="S128" s="65">
        <f t="shared" si="15"/>
        <v>301236.42</v>
      </c>
    </row>
    <row r="129" spans="1:20" s="5" customFormat="1" ht="12.75">
      <c r="A129" s="60">
        <v>2</v>
      </c>
      <c r="B129" s="9">
        <v>3</v>
      </c>
      <c r="C129" s="9">
        <v>6</v>
      </c>
      <c r="D129" s="9">
        <v>3</v>
      </c>
      <c r="E129" s="10" t="s">
        <v>7</v>
      </c>
      <c r="F129" s="11" t="s">
        <v>106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38712.730000000003</v>
      </c>
      <c r="Q129" s="12">
        <v>3229.38</v>
      </c>
      <c r="R129" s="12">
        <v>16402</v>
      </c>
      <c r="S129" s="65">
        <f t="shared" si="15"/>
        <v>58344.11</v>
      </c>
    </row>
    <row r="130" spans="1:20" s="5" customFormat="1" ht="12.75">
      <c r="A130" s="60">
        <v>2</v>
      </c>
      <c r="B130" s="9">
        <v>3</v>
      </c>
      <c r="C130" s="9">
        <v>6</v>
      </c>
      <c r="D130" s="9">
        <v>3</v>
      </c>
      <c r="E130" s="10" t="s">
        <v>14</v>
      </c>
      <c r="F130" s="11" t="s">
        <v>107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67526.679999999993</v>
      </c>
      <c r="Q130" s="12">
        <v>0</v>
      </c>
      <c r="R130" s="12">
        <v>0</v>
      </c>
      <c r="S130" s="65">
        <f t="shared" si="15"/>
        <v>67526.679999999993</v>
      </c>
    </row>
    <row r="131" spans="1:20" s="5" customFormat="1" ht="12.75">
      <c r="A131" s="60">
        <v>2</v>
      </c>
      <c r="B131" s="9">
        <v>3</v>
      </c>
      <c r="C131" s="9">
        <v>6</v>
      </c>
      <c r="D131" s="9">
        <v>4</v>
      </c>
      <c r="E131" s="10" t="s">
        <v>10</v>
      </c>
      <c r="F131" s="11" t="s">
        <v>108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65">
        <f t="shared" si="15"/>
        <v>0</v>
      </c>
    </row>
    <row r="132" spans="1:20" s="5" customFormat="1" ht="12.75">
      <c r="A132" s="60">
        <v>2</v>
      </c>
      <c r="B132" s="9">
        <v>3</v>
      </c>
      <c r="C132" s="9">
        <v>6</v>
      </c>
      <c r="D132" s="9">
        <v>4</v>
      </c>
      <c r="E132" s="10" t="s">
        <v>7</v>
      </c>
      <c r="F132" s="11" t="s">
        <v>109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65">
        <f t="shared" si="15"/>
        <v>0</v>
      </c>
    </row>
    <row r="133" spans="1:20" s="5" customFormat="1" ht="12.75">
      <c r="A133" s="60">
        <v>2</v>
      </c>
      <c r="B133" s="9">
        <v>3</v>
      </c>
      <c r="C133" s="9">
        <v>6</v>
      </c>
      <c r="D133" s="9">
        <v>4</v>
      </c>
      <c r="E133" s="10" t="s">
        <v>12</v>
      </c>
      <c r="F133" s="11" t="s">
        <v>110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65">
        <f t="shared" si="15"/>
        <v>0</v>
      </c>
    </row>
    <row r="134" spans="1:20" s="5" customFormat="1" ht="12.75">
      <c r="A134" s="60">
        <v>2</v>
      </c>
      <c r="B134" s="9">
        <v>3</v>
      </c>
      <c r="C134" s="9">
        <v>6</v>
      </c>
      <c r="D134" s="9">
        <v>4</v>
      </c>
      <c r="E134" s="10" t="s">
        <v>14</v>
      </c>
      <c r="F134" s="11" t="s">
        <v>111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3239.1</v>
      </c>
      <c r="Q134" s="12">
        <v>0</v>
      </c>
      <c r="R134" s="12">
        <v>0</v>
      </c>
      <c r="S134" s="65">
        <f t="shared" si="15"/>
        <v>3239.1</v>
      </c>
    </row>
    <row r="135" spans="1:20" s="5" customFormat="1" ht="12.75">
      <c r="A135" s="60">
        <v>2</v>
      </c>
      <c r="B135" s="9">
        <v>3</v>
      </c>
      <c r="C135" s="9">
        <v>6</v>
      </c>
      <c r="D135" s="9">
        <v>4</v>
      </c>
      <c r="E135" s="10" t="s">
        <v>61</v>
      </c>
      <c r="F135" s="11" t="s">
        <v>112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65">
        <f t="shared" si="15"/>
        <v>0</v>
      </c>
    </row>
    <row r="136" spans="1:20" s="5" customFormat="1" ht="12.75">
      <c r="A136" s="62">
        <v>2</v>
      </c>
      <c r="B136" s="19">
        <v>3</v>
      </c>
      <c r="C136" s="19">
        <v>7</v>
      </c>
      <c r="D136" s="32"/>
      <c r="E136" s="32"/>
      <c r="F136" s="32"/>
      <c r="G136" s="23">
        <f>+G137+G138+G139+G140+G141+G142+G143+G144+G145+G146</f>
        <v>0</v>
      </c>
      <c r="H136" s="23">
        <f t="shared" ref="H136:Q136" si="24">+H137+H138+H139+H140+H141+H142+H143+H144+H145+H146</f>
        <v>0</v>
      </c>
      <c r="I136" s="23">
        <f t="shared" si="24"/>
        <v>1737307.1</v>
      </c>
      <c r="J136" s="23">
        <f>+J137+J138+J139+J140+J141+J142+J143+J144+J145+J146</f>
        <v>0</v>
      </c>
      <c r="K136" s="23">
        <f t="shared" si="24"/>
        <v>2049242.34</v>
      </c>
      <c r="L136" s="23">
        <f t="shared" si="24"/>
        <v>0</v>
      </c>
      <c r="M136" s="23">
        <f t="shared" si="24"/>
        <v>4244922.96</v>
      </c>
      <c r="N136" s="23">
        <f t="shared" si="24"/>
        <v>61964</v>
      </c>
      <c r="O136" s="23">
        <f t="shared" si="24"/>
        <v>4178600</v>
      </c>
      <c r="P136" s="23">
        <f t="shared" si="24"/>
        <v>1089562.3</v>
      </c>
      <c r="Q136" s="23">
        <f t="shared" si="24"/>
        <v>213063.16000000003</v>
      </c>
      <c r="R136" s="23">
        <f>+R137+R138+R139+R140+R141+R142+R143+R144+R145+R146</f>
        <v>1260517.2</v>
      </c>
      <c r="S136" s="63">
        <f t="shared" si="15"/>
        <v>14835179.060000001</v>
      </c>
    </row>
    <row r="137" spans="1:20" s="5" customFormat="1" ht="12.75">
      <c r="A137" s="60">
        <v>2</v>
      </c>
      <c r="B137" s="9">
        <v>3</v>
      </c>
      <c r="C137" s="9">
        <v>7</v>
      </c>
      <c r="D137" s="9">
        <v>1</v>
      </c>
      <c r="E137" s="10" t="s">
        <v>2</v>
      </c>
      <c r="F137" s="11" t="s">
        <v>113</v>
      </c>
      <c r="G137" s="12">
        <v>0</v>
      </c>
      <c r="H137" s="12">
        <v>0</v>
      </c>
      <c r="I137" s="12">
        <v>522800</v>
      </c>
      <c r="J137" s="12">
        <v>0</v>
      </c>
      <c r="K137" s="12">
        <v>522800</v>
      </c>
      <c r="L137" s="12">
        <v>0</v>
      </c>
      <c r="M137" s="12">
        <v>1300000</v>
      </c>
      <c r="N137" s="12">
        <v>0</v>
      </c>
      <c r="O137" s="12">
        <v>1858600</v>
      </c>
      <c r="P137" s="12">
        <v>0</v>
      </c>
      <c r="Q137" s="12">
        <v>0</v>
      </c>
      <c r="R137" s="12">
        <v>300000</v>
      </c>
      <c r="S137" s="65">
        <f t="shared" si="15"/>
        <v>4504200</v>
      </c>
    </row>
    <row r="138" spans="1:20" s="5" customFormat="1" ht="12.75">
      <c r="A138" s="60">
        <v>2</v>
      </c>
      <c r="B138" s="9">
        <v>3</v>
      </c>
      <c r="C138" s="9">
        <v>7</v>
      </c>
      <c r="D138" s="9">
        <v>1</v>
      </c>
      <c r="E138" s="10" t="s">
        <v>10</v>
      </c>
      <c r="F138" s="11" t="s">
        <v>114</v>
      </c>
      <c r="G138" s="12">
        <v>0</v>
      </c>
      <c r="H138" s="12">
        <v>0</v>
      </c>
      <c r="I138" s="12">
        <v>1172800</v>
      </c>
      <c r="J138" s="12">
        <v>0</v>
      </c>
      <c r="K138" s="12">
        <v>1434408</v>
      </c>
      <c r="L138" s="12">
        <v>0</v>
      </c>
      <c r="M138" s="12">
        <v>2792500</v>
      </c>
      <c r="N138" s="12">
        <v>54636</v>
      </c>
      <c r="O138" s="12">
        <v>2320000</v>
      </c>
      <c r="P138" s="12">
        <v>210548</v>
      </c>
      <c r="Q138" s="12">
        <v>0</v>
      </c>
      <c r="R138" s="12">
        <v>939976</v>
      </c>
      <c r="S138" s="65">
        <f t="shared" si="15"/>
        <v>8924868</v>
      </c>
    </row>
    <row r="139" spans="1:20" s="5" customFormat="1" ht="12.75">
      <c r="A139" s="60">
        <v>2</v>
      </c>
      <c r="B139" s="9">
        <v>3</v>
      </c>
      <c r="C139" s="9">
        <v>7</v>
      </c>
      <c r="D139" s="9">
        <v>1</v>
      </c>
      <c r="E139" s="10" t="s">
        <v>7</v>
      </c>
      <c r="F139" s="11" t="s">
        <v>115</v>
      </c>
      <c r="G139" s="12">
        <v>0</v>
      </c>
      <c r="H139" s="12">
        <v>0</v>
      </c>
      <c r="I139" s="12">
        <v>0</v>
      </c>
      <c r="J139" s="12">
        <v>0</v>
      </c>
      <c r="K139" s="12">
        <v>2587.5</v>
      </c>
      <c r="L139" s="12">
        <v>0</v>
      </c>
      <c r="M139" s="12">
        <v>0</v>
      </c>
      <c r="N139" s="12">
        <v>7328</v>
      </c>
      <c r="O139" s="12">
        <v>0</v>
      </c>
      <c r="P139" s="12">
        <v>0</v>
      </c>
      <c r="Q139" s="12">
        <v>0</v>
      </c>
      <c r="R139" s="12">
        <v>7133</v>
      </c>
      <c r="S139" s="65">
        <f t="shared" si="15"/>
        <v>17048.5</v>
      </c>
    </row>
    <row r="140" spans="1:20" s="5" customFormat="1" ht="12.75">
      <c r="A140" s="60">
        <v>2</v>
      </c>
      <c r="B140" s="9">
        <v>3</v>
      </c>
      <c r="C140" s="9">
        <v>7</v>
      </c>
      <c r="D140" s="9">
        <v>1</v>
      </c>
      <c r="E140" s="10" t="s">
        <v>12</v>
      </c>
      <c r="F140" s="11" t="s">
        <v>116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110235.6</v>
      </c>
      <c r="N140" s="12">
        <v>0</v>
      </c>
      <c r="O140" s="12">
        <v>0</v>
      </c>
      <c r="P140" s="12">
        <v>0</v>
      </c>
      <c r="Q140" s="12">
        <v>107521.60000000001</v>
      </c>
      <c r="R140" s="12">
        <v>0</v>
      </c>
      <c r="S140" s="65">
        <f t="shared" si="15"/>
        <v>217757.2</v>
      </c>
      <c r="T140" s="43"/>
    </row>
    <row r="141" spans="1:20" s="5" customFormat="1" ht="12.75">
      <c r="A141" s="60">
        <v>2</v>
      </c>
      <c r="B141" s="9">
        <v>3</v>
      </c>
      <c r="C141" s="9">
        <v>7</v>
      </c>
      <c r="D141" s="9">
        <v>1</v>
      </c>
      <c r="E141" s="10" t="s">
        <v>14</v>
      </c>
      <c r="F141" s="11" t="s">
        <v>117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42187.360000000001</v>
      </c>
      <c r="N141" s="12">
        <v>0</v>
      </c>
      <c r="O141" s="12">
        <v>0</v>
      </c>
      <c r="P141" s="12">
        <v>0</v>
      </c>
      <c r="Q141" s="12">
        <v>42187.360000000001</v>
      </c>
      <c r="R141" s="12">
        <v>0</v>
      </c>
      <c r="S141" s="65">
        <f t="shared" si="15"/>
        <v>84374.720000000001</v>
      </c>
    </row>
    <row r="142" spans="1:20" s="5" customFormat="1" ht="12.75">
      <c r="A142" s="60">
        <v>2</v>
      </c>
      <c r="B142" s="9">
        <v>3</v>
      </c>
      <c r="C142" s="9">
        <v>7</v>
      </c>
      <c r="D142" s="9">
        <v>2</v>
      </c>
      <c r="E142" s="10" t="s">
        <v>22</v>
      </c>
      <c r="F142" s="11" t="s">
        <v>118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65">
        <f t="shared" si="15"/>
        <v>0</v>
      </c>
    </row>
    <row r="143" spans="1:20" s="5" customFormat="1" ht="12.75">
      <c r="A143" s="60">
        <v>2</v>
      </c>
      <c r="B143" s="9">
        <v>3</v>
      </c>
      <c r="C143" s="9">
        <v>7</v>
      </c>
      <c r="D143" s="9">
        <v>2</v>
      </c>
      <c r="E143" s="10" t="s">
        <v>7</v>
      </c>
      <c r="F143" s="11" t="s">
        <v>119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23470.2</v>
      </c>
      <c r="R143" s="12">
        <v>0</v>
      </c>
      <c r="S143" s="65">
        <f t="shared" si="15"/>
        <v>23470.2</v>
      </c>
      <c r="T143" s="43"/>
    </row>
    <row r="144" spans="1:20" s="5" customFormat="1" ht="12.75">
      <c r="A144" s="60">
        <v>2</v>
      </c>
      <c r="B144" s="9">
        <v>3</v>
      </c>
      <c r="C144" s="9">
        <v>7</v>
      </c>
      <c r="D144" s="9">
        <v>2</v>
      </c>
      <c r="E144" s="10" t="s">
        <v>12</v>
      </c>
      <c r="F144" s="11" t="s">
        <v>120</v>
      </c>
      <c r="G144" s="12">
        <v>0</v>
      </c>
      <c r="H144" s="12">
        <v>0</v>
      </c>
      <c r="I144" s="12">
        <v>0</v>
      </c>
      <c r="J144" s="12">
        <v>0</v>
      </c>
      <c r="K144" s="12">
        <v>45668.84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39884</v>
      </c>
      <c r="R144" s="12">
        <v>4027.2</v>
      </c>
      <c r="S144" s="65">
        <f t="shared" si="15"/>
        <v>89580.04</v>
      </c>
    </row>
    <row r="145" spans="1:19" s="5" customFormat="1" ht="12.75">
      <c r="A145" s="60">
        <v>2</v>
      </c>
      <c r="B145" s="9">
        <v>3</v>
      </c>
      <c r="C145" s="9">
        <v>7</v>
      </c>
      <c r="D145" s="9">
        <v>2</v>
      </c>
      <c r="E145" s="10" t="s">
        <v>14</v>
      </c>
      <c r="F145" s="11" t="s">
        <v>121</v>
      </c>
      <c r="G145" s="12">
        <v>0</v>
      </c>
      <c r="H145" s="12">
        <v>0</v>
      </c>
      <c r="I145" s="12">
        <v>702.1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855014.33</v>
      </c>
      <c r="Q145" s="12">
        <v>0</v>
      </c>
      <c r="R145" s="12">
        <v>9381</v>
      </c>
      <c r="S145" s="65">
        <f t="shared" si="15"/>
        <v>865097.42999999993</v>
      </c>
    </row>
    <row r="146" spans="1:19" s="5" customFormat="1" ht="12.75">
      <c r="A146" s="60">
        <v>2</v>
      </c>
      <c r="B146" s="9">
        <v>3</v>
      </c>
      <c r="C146" s="9">
        <v>7</v>
      </c>
      <c r="D146" s="9">
        <v>2</v>
      </c>
      <c r="E146" s="10" t="s">
        <v>122</v>
      </c>
      <c r="F146" s="11" t="s">
        <v>123</v>
      </c>
      <c r="G146" s="12">
        <v>0</v>
      </c>
      <c r="H146" s="12">
        <v>0</v>
      </c>
      <c r="I146" s="12">
        <v>41005</v>
      </c>
      <c r="J146" s="12">
        <v>0</v>
      </c>
      <c r="K146" s="12">
        <v>43778</v>
      </c>
      <c r="L146" s="12">
        <v>0</v>
      </c>
      <c r="M146" s="12">
        <v>0</v>
      </c>
      <c r="N146" s="12">
        <v>0</v>
      </c>
      <c r="O146" s="12">
        <v>0</v>
      </c>
      <c r="P146" s="12">
        <v>23999.97</v>
      </c>
      <c r="Q146" s="12">
        <v>0</v>
      </c>
      <c r="R146" s="12">
        <v>0</v>
      </c>
      <c r="S146" s="65">
        <f t="shared" ref="S146:S180" si="25">+G146+H146+I146+J146+K146+L146+M146+N146+O146+P146+Q146+R146</f>
        <v>108782.97</v>
      </c>
    </row>
    <row r="147" spans="1:19" s="5" customFormat="1" ht="12.75">
      <c r="A147" s="62">
        <v>2</v>
      </c>
      <c r="B147" s="19">
        <v>3</v>
      </c>
      <c r="C147" s="19">
        <v>9</v>
      </c>
      <c r="D147" s="32"/>
      <c r="E147" s="32"/>
      <c r="F147" s="32"/>
      <c r="G147" s="23">
        <f>+G148+G149+G150+G151+G152+G153+G154+G155</f>
        <v>0</v>
      </c>
      <c r="H147" s="23">
        <f t="shared" ref="H147:Q147" si="26">+H148+H149+H150+H151+H152+H153+H154+H155</f>
        <v>0</v>
      </c>
      <c r="I147" s="23">
        <f t="shared" si="26"/>
        <v>61286.25</v>
      </c>
      <c r="J147" s="23">
        <f>+J148+J149+J150+J151+J152+J153+J154+J155</f>
        <v>0</v>
      </c>
      <c r="K147" s="23">
        <f t="shared" si="26"/>
        <v>1036867.79</v>
      </c>
      <c r="L147" s="23">
        <f t="shared" si="26"/>
        <v>4751641.8900000006</v>
      </c>
      <c r="M147" s="23">
        <f t="shared" si="26"/>
        <v>368104.51</v>
      </c>
      <c r="N147" s="23">
        <f t="shared" si="26"/>
        <v>0</v>
      </c>
      <c r="O147" s="23">
        <f t="shared" si="26"/>
        <v>287974.86</v>
      </c>
      <c r="P147" s="23">
        <f t="shared" si="26"/>
        <v>243198.39</v>
      </c>
      <c r="Q147" s="23">
        <f t="shared" si="26"/>
        <v>200214.18</v>
      </c>
      <c r="R147" s="23">
        <f>+R148+R149+R150+R151+R152+R153+R154+R155</f>
        <v>10978288.210000001</v>
      </c>
      <c r="S147" s="63">
        <f t="shared" si="25"/>
        <v>17927576.080000002</v>
      </c>
    </row>
    <row r="148" spans="1:19" s="5" customFormat="1" ht="12.75">
      <c r="A148" s="60">
        <v>2</v>
      </c>
      <c r="B148" s="9">
        <v>3</v>
      </c>
      <c r="C148" s="9">
        <v>9</v>
      </c>
      <c r="D148" s="9">
        <v>1</v>
      </c>
      <c r="E148" s="10" t="s">
        <v>2</v>
      </c>
      <c r="F148" s="11" t="s">
        <v>124</v>
      </c>
      <c r="G148" s="12">
        <v>0</v>
      </c>
      <c r="H148" s="12">
        <v>0</v>
      </c>
      <c r="I148" s="12">
        <v>0</v>
      </c>
      <c r="J148" s="12">
        <v>0</v>
      </c>
      <c r="K148" s="12">
        <v>484646.2</v>
      </c>
      <c r="L148" s="12">
        <v>244892.24</v>
      </c>
      <c r="M148" s="12">
        <v>11864.66</v>
      </c>
      <c r="N148" s="12"/>
      <c r="O148" s="12">
        <v>15344.72</v>
      </c>
      <c r="P148" s="12">
        <v>0</v>
      </c>
      <c r="Q148" s="12">
        <v>0</v>
      </c>
      <c r="R148" s="12">
        <v>58462.65</v>
      </c>
      <c r="S148" s="65">
        <f t="shared" si="25"/>
        <v>815210.47</v>
      </c>
    </row>
    <row r="149" spans="1:19" s="5" customFormat="1" ht="12.75">
      <c r="A149" s="60">
        <v>2</v>
      </c>
      <c r="B149" s="9">
        <v>3</v>
      </c>
      <c r="C149" s="9">
        <v>9</v>
      </c>
      <c r="D149" s="9">
        <v>2</v>
      </c>
      <c r="E149" s="10" t="s">
        <v>2</v>
      </c>
      <c r="F149" s="11" t="s">
        <v>125</v>
      </c>
      <c r="G149" s="12">
        <v>0</v>
      </c>
      <c r="H149" s="12">
        <v>0</v>
      </c>
      <c r="I149" s="12">
        <v>0</v>
      </c>
      <c r="J149" s="12">
        <v>0</v>
      </c>
      <c r="K149" s="12">
        <v>550275.30000000005</v>
      </c>
      <c r="L149" s="12">
        <v>1189895.8600000001</v>
      </c>
      <c r="M149" s="12">
        <v>69842.240000000005</v>
      </c>
      <c r="N149" s="12">
        <v>0</v>
      </c>
      <c r="O149" s="12">
        <v>254923.34</v>
      </c>
      <c r="P149" s="12">
        <v>11962.32</v>
      </c>
      <c r="Q149" s="12">
        <v>89162.26</v>
      </c>
      <c r="R149" s="12">
        <v>445909.39</v>
      </c>
      <c r="S149" s="65">
        <f t="shared" si="25"/>
        <v>2611970.7100000004</v>
      </c>
    </row>
    <row r="150" spans="1:19" s="5" customFormat="1" ht="12.75">
      <c r="A150" s="60">
        <v>2</v>
      </c>
      <c r="B150" s="9">
        <v>3</v>
      </c>
      <c r="C150" s="9">
        <v>9</v>
      </c>
      <c r="D150" s="9">
        <v>4</v>
      </c>
      <c r="E150" s="10" t="s">
        <v>2</v>
      </c>
      <c r="F150" s="11" t="s">
        <v>126</v>
      </c>
      <c r="G150" s="12">
        <v>0</v>
      </c>
      <c r="H150" s="12">
        <v>0</v>
      </c>
      <c r="I150" s="12">
        <v>1982.4</v>
      </c>
      <c r="J150" s="12">
        <v>0</v>
      </c>
      <c r="K150" s="12">
        <v>0</v>
      </c>
      <c r="L150" s="12">
        <v>58499.21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65">
        <f t="shared" si="25"/>
        <v>60481.61</v>
      </c>
    </row>
    <row r="151" spans="1:19" s="5" customFormat="1" ht="12.75">
      <c r="A151" s="60">
        <v>2</v>
      </c>
      <c r="B151" s="9">
        <v>3</v>
      </c>
      <c r="C151" s="9">
        <v>9</v>
      </c>
      <c r="D151" s="9">
        <v>5</v>
      </c>
      <c r="E151" s="10" t="s">
        <v>2</v>
      </c>
      <c r="F151" s="11" t="s">
        <v>127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31943.54</v>
      </c>
      <c r="R151" s="12">
        <v>38748.25</v>
      </c>
      <c r="S151" s="65">
        <f t="shared" si="25"/>
        <v>70691.790000000008</v>
      </c>
    </row>
    <row r="152" spans="1:19" s="5" customFormat="1" ht="12.75">
      <c r="A152" s="60">
        <v>2</v>
      </c>
      <c r="B152" s="9">
        <v>3</v>
      </c>
      <c r="C152" s="9">
        <v>9</v>
      </c>
      <c r="D152" s="9">
        <v>6</v>
      </c>
      <c r="E152" s="10" t="s">
        <v>2</v>
      </c>
      <c r="F152" s="11" t="s">
        <v>128</v>
      </c>
      <c r="G152" s="12">
        <v>0</v>
      </c>
      <c r="H152" s="12">
        <v>0</v>
      </c>
      <c r="I152" s="12">
        <v>31550.25</v>
      </c>
      <c r="J152" s="12">
        <v>0</v>
      </c>
      <c r="K152" s="12">
        <v>0</v>
      </c>
      <c r="L152" s="12">
        <v>45415.21</v>
      </c>
      <c r="M152" s="12">
        <v>259749.78</v>
      </c>
      <c r="N152" s="12">
        <v>0</v>
      </c>
      <c r="O152" s="12">
        <v>17706.8</v>
      </c>
      <c r="P152" s="12">
        <v>155719.26999999999</v>
      </c>
      <c r="Q152" s="12">
        <v>79108.38</v>
      </c>
      <c r="R152" s="12">
        <v>323840.65000000002</v>
      </c>
      <c r="S152" s="65">
        <f t="shared" si="25"/>
        <v>913090.34</v>
      </c>
    </row>
    <row r="153" spans="1:19" s="5" customFormat="1" ht="12.75">
      <c r="A153" s="60">
        <v>2</v>
      </c>
      <c r="B153" s="9">
        <v>3</v>
      </c>
      <c r="C153" s="9">
        <v>9</v>
      </c>
      <c r="D153" s="9">
        <v>8</v>
      </c>
      <c r="E153" s="10" t="s">
        <v>2</v>
      </c>
      <c r="F153" s="11" t="s">
        <v>129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212939.37</v>
      </c>
      <c r="M153" s="12">
        <v>26647.83</v>
      </c>
      <c r="N153" s="12">
        <v>0</v>
      </c>
      <c r="O153" s="12">
        <v>0</v>
      </c>
      <c r="P153" s="12">
        <v>17700</v>
      </c>
      <c r="Q153" s="12">
        <v>0</v>
      </c>
      <c r="R153" s="12">
        <v>42317.5</v>
      </c>
      <c r="S153" s="65">
        <f t="shared" si="25"/>
        <v>299604.7</v>
      </c>
    </row>
    <row r="154" spans="1:19" s="5" customFormat="1" ht="12.75">
      <c r="A154" s="60">
        <v>2</v>
      </c>
      <c r="B154" s="9">
        <v>3</v>
      </c>
      <c r="C154" s="9">
        <v>9</v>
      </c>
      <c r="D154" s="9">
        <v>9</v>
      </c>
      <c r="E154" s="10" t="s">
        <v>2</v>
      </c>
      <c r="F154" s="11" t="s">
        <v>130</v>
      </c>
      <c r="G154" s="12">
        <v>0</v>
      </c>
      <c r="H154" s="12">
        <v>0</v>
      </c>
      <c r="I154" s="12">
        <v>27753.599999999999</v>
      </c>
      <c r="J154" s="12">
        <v>0</v>
      </c>
      <c r="K154" s="12">
        <v>1946.29</v>
      </c>
      <c r="L154" s="12">
        <v>0</v>
      </c>
      <c r="M154" s="12">
        <v>0</v>
      </c>
      <c r="N154" s="12">
        <v>0</v>
      </c>
      <c r="O154" s="12">
        <v>0</v>
      </c>
      <c r="P154" s="12">
        <v>57816.800000000003</v>
      </c>
      <c r="Q154" s="12">
        <v>0</v>
      </c>
      <c r="R154" s="12">
        <v>69009.77</v>
      </c>
      <c r="S154" s="65">
        <f t="shared" si="25"/>
        <v>156526.46000000002</v>
      </c>
    </row>
    <row r="155" spans="1:19" s="5" customFormat="1" ht="12.75">
      <c r="A155" s="60">
        <v>2</v>
      </c>
      <c r="B155" s="9">
        <v>3</v>
      </c>
      <c r="C155" s="9">
        <v>9</v>
      </c>
      <c r="D155" s="9">
        <v>9</v>
      </c>
      <c r="E155" s="10" t="s">
        <v>10</v>
      </c>
      <c r="F155" s="11" t="s">
        <v>131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3000000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10000000</v>
      </c>
      <c r="S155" s="65">
        <f t="shared" si="25"/>
        <v>13000000</v>
      </c>
    </row>
    <row r="156" spans="1:19" s="5" customFormat="1" ht="12.75">
      <c r="A156" s="70">
        <v>2</v>
      </c>
      <c r="B156" s="71">
        <v>4</v>
      </c>
      <c r="C156" s="91" t="s">
        <v>170</v>
      </c>
      <c r="D156" s="92"/>
      <c r="E156" s="92"/>
      <c r="F156" s="93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4"/>
    </row>
    <row r="157" spans="1:19" s="5" customFormat="1" ht="12.75">
      <c r="A157" s="62">
        <v>2</v>
      </c>
      <c r="B157" s="19">
        <v>4</v>
      </c>
      <c r="C157" s="19">
        <v>1</v>
      </c>
      <c r="D157" s="33"/>
      <c r="E157" s="34"/>
      <c r="F157" s="35"/>
      <c r="G157" s="22">
        <f t="shared" ref="G157:M157" si="27">+G158+G159+G160+G161+G162</f>
        <v>0</v>
      </c>
      <c r="H157" s="22">
        <f t="shared" si="27"/>
        <v>1143421.29</v>
      </c>
      <c r="I157" s="22">
        <f t="shared" si="27"/>
        <v>55562.98</v>
      </c>
      <c r="J157" s="22">
        <f>+J158+J159+J160+J161+J162</f>
        <v>0</v>
      </c>
      <c r="K157" s="22">
        <f t="shared" si="27"/>
        <v>0</v>
      </c>
      <c r="L157" s="22">
        <f t="shared" si="27"/>
        <v>0</v>
      </c>
      <c r="M157" s="22">
        <f t="shared" si="27"/>
        <v>0</v>
      </c>
      <c r="N157" s="22">
        <f>+N158+N159+N160+N161+N162</f>
        <v>241500</v>
      </c>
      <c r="O157" s="22">
        <f t="shared" ref="O157:Q157" si="28">+O158+O160+O161+O162</f>
        <v>0</v>
      </c>
      <c r="P157" s="22">
        <f t="shared" si="28"/>
        <v>104802.4</v>
      </c>
      <c r="Q157" s="22">
        <f t="shared" si="28"/>
        <v>56000</v>
      </c>
      <c r="R157" s="22">
        <f>+R158+R160+R161+R162</f>
        <v>1080089.8999999999</v>
      </c>
      <c r="S157" s="59">
        <f t="shared" si="25"/>
        <v>2681376.5699999998</v>
      </c>
    </row>
    <row r="158" spans="1:19" s="5" customFormat="1" ht="12.75">
      <c r="A158" s="60">
        <v>2</v>
      </c>
      <c r="B158" s="9">
        <v>4</v>
      </c>
      <c r="C158" s="9">
        <v>1</v>
      </c>
      <c r="D158" s="9">
        <v>2</v>
      </c>
      <c r="E158" s="10" t="s">
        <v>2</v>
      </c>
      <c r="F158" s="11" t="s">
        <v>132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65">
        <f t="shared" si="25"/>
        <v>0</v>
      </c>
    </row>
    <row r="159" spans="1:19" s="5" customFormat="1" ht="12.75">
      <c r="A159" s="60">
        <v>2</v>
      </c>
      <c r="B159" s="9">
        <v>4</v>
      </c>
      <c r="C159" s="9">
        <v>1</v>
      </c>
      <c r="D159" s="9">
        <v>4</v>
      </c>
      <c r="E159" s="10" t="s">
        <v>2</v>
      </c>
      <c r="F159" s="11" t="s">
        <v>196</v>
      </c>
      <c r="G159" s="12"/>
      <c r="H159" s="12"/>
      <c r="I159" s="12"/>
      <c r="J159" s="12"/>
      <c r="K159" s="12"/>
      <c r="L159" s="12"/>
      <c r="M159" s="12"/>
      <c r="N159" s="12">
        <v>237000</v>
      </c>
      <c r="O159" s="12"/>
      <c r="P159" s="12"/>
      <c r="Q159" s="12"/>
      <c r="R159" s="12"/>
      <c r="S159" s="65"/>
    </row>
    <row r="160" spans="1:19" s="5" customFormat="1" ht="12.75">
      <c r="A160" s="60">
        <v>2</v>
      </c>
      <c r="B160" s="9">
        <v>4</v>
      </c>
      <c r="C160" s="9">
        <v>1</v>
      </c>
      <c r="D160" s="9">
        <v>6</v>
      </c>
      <c r="E160" s="10" t="s">
        <v>2</v>
      </c>
      <c r="F160" s="11" t="s">
        <v>133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4500</v>
      </c>
      <c r="O160" s="12">
        <v>0</v>
      </c>
      <c r="P160" s="12">
        <v>0</v>
      </c>
      <c r="Q160" s="12">
        <v>0</v>
      </c>
      <c r="R160" s="12">
        <v>0</v>
      </c>
      <c r="S160" s="65">
        <f t="shared" si="25"/>
        <v>4500</v>
      </c>
    </row>
    <row r="161" spans="1:19" s="5" customFormat="1" ht="12.75">
      <c r="A161" s="60">
        <v>2</v>
      </c>
      <c r="B161" s="9">
        <v>4</v>
      </c>
      <c r="C161" s="9">
        <v>2</v>
      </c>
      <c r="D161" s="9">
        <v>3</v>
      </c>
      <c r="E161" s="10" t="s">
        <v>10</v>
      </c>
      <c r="F161" s="11" t="s">
        <v>134</v>
      </c>
      <c r="G161" s="36">
        <v>0</v>
      </c>
      <c r="H161" s="12">
        <v>56000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56000</v>
      </c>
      <c r="R161" s="12">
        <v>0</v>
      </c>
      <c r="S161" s="65">
        <f>+G161+H161+I161+J161+K161+L161+M161+N161+O161+P161+Q161+R161</f>
        <v>112000</v>
      </c>
    </row>
    <row r="162" spans="1:19" s="5" customFormat="1" ht="12.75">
      <c r="A162" s="60">
        <v>2</v>
      </c>
      <c r="B162" s="9">
        <v>4</v>
      </c>
      <c r="C162" s="9">
        <v>7</v>
      </c>
      <c r="D162" s="9">
        <v>2</v>
      </c>
      <c r="E162" s="10" t="s">
        <v>2</v>
      </c>
      <c r="F162" s="11" t="s">
        <v>135</v>
      </c>
      <c r="G162" s="12">
        <v>0</v>
      </c>
      <c r="H162" s="12">
        <v>1087421.29</v>
      </c>
      <c r="I162" s="12">
        <v>55562.98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104802.4</v>
      </c>
      <c r="Q162" s="12">
        <v>0</v>
      </c>
      <c r="R162" s="12">
        <v>1080089.8999999999</v>
      </c>
      <c r="S162" s="65">
        <f t="shared" si="25"/>
        <v>2327876.5699999998</v>
      </c>
    </row>
    <row r="163" spans="1:19" s="5" customFormat="1" ht="12.75">
      <c r="A163" s="70">
        <v>2</v>
      </c>
      <c r="B163" s="71">
        <v>6</v>
      </c>
      <c r="C163" s="91" t="s">
        <v>171</v>
      </c>
      <c r="D163" s="92"/>
      <c r="E163" s="92"/>
      <c r="F163" s="93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3"/>
    </row>
    <row r="164" spans="1:19" s="5" customFormat="1" ht="12.75">
      <c r="A164" s="62">
        <v>2</v>
      </c>
      <c r="B164" s="19">
        <v>6</v>
      </c>
      <c r="C164" s="19">
        <v>1</v>
      </c>
      <c r="D164" s="32"/>
      <c r="E164" s="32"/>
      <c r="F164" s="32"/>
      <c r="G164" s="22">
        <f t="shared" ref="G164:M164" si="29">+G165+G166+G167+G168+G169+G170</f>
        <v>0</v>
      </c>
      <c r="H164" s="22">
        <f t="shared" si="29"/>
        <v>0</v>
      </c>
      <c r="I164" s="22">
        <f t="shared" si="29"/>
        <v>4425</v>
      </c>
      <c r="J164" s="22">
        <f>+J165+J166+J167+J168+J169+J170</f>
        <v>0</v>
      </c>
      <c r="K164" s="22">
        <f t="shared" si="29"/>
        <v>124177.3</v>
      </c>
      <c r="L164" s="22">
        <f t="shared" si="29"/>
        <v>316159.78999999998</v>
      </c>
      <c r="M164" s="22">
        <f t="shared" si="29"/>
        <v>0</v>
      </c>
      <c r="N164" s="22">
        <f>+N165+N166+N167+N168+N169+N170</f>
        <v>453988.01</v>
      </c>
      <c r="O164" s="22">
        <f t="shared" ref="O164:Q164" si="30">+O165+O166+O167+O168+O169</f>
        <v>0</v>
      </c>
      <c r="P164" s="22">
        <f t="shared" si="30"/>
        <v>693349.44</v>
      </c>
      <c r="Q164" s="22">
        <f t="shared" si="30"/>
        <v>31200.79</v>
      </c>
      <c r="R164" s="22">
        <f>+R165+R166+R167+R168+R169</f>
        <v>3355165.52</v>
      </c>
      <c r="S164" s="59">
        <f t="shared" si="25"/>
        <v>4978465.8499999996</v>
      </c>
    </row>
    <row r="165" spans="1:19" s="5" customFormat="1" ht="12.75">
      <c r="A165" s="60">
        <v>2</v>
      </c>
      <c r="B165" s="9">
        <v>6</v>
      </c>
      <c r="C165" s="9">
        <v>1</v>
      </c>
      <c r="D165" s="9">
        <v>1</v>
      </c>
      <c r="E165" s="10" t="s">
        <v>2</v>
      </c>
      <c r="F165" s="11" t="s">
        <v>136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89945.36</v>
      </c>
      <c r="Q165" s="12">
        <v>7239.3</v>
      </c>
      <c r="R165" s="12">
        <v>594720</v>
      </c>
      <c r="S165" s="61">
        <f t="shared" si="25"/>
        <v>691904.66</v>
      </c>
    </row>
    <row r="166" spans="1:19" s="5" customFormat="1" ht="12.75">
      <c r="A166" s="60">
        <v>2</v>
      </c>
      <c r="B166" s="9">
        <v>6</v>
      </c>
      <c r="C166" s="9">
        <v>1</v>
      </c>
      <c r="D166" s="9">
        <v>3</v>
      </c>
      <c r="E166" s="10" t="s">
        <v>2</v>
      </c>
      <c r="F166" s="11" t="s">
        <v>137</v>
      </c>
      <c r="G166" s="12">
        <v>0</v>
      </c>
      <c r="H166" s="12">
        <v>0</v>
      </c>
      <c r="I166" s="12">
        <v>0</v>
      </c>
      <c r="J166" s="12">
        <v>0</v>
      </c>
      <c r="K166" s="12">
        <v>124177.3</v>
      </c>
      <c r="L166" s="12">
        <v>0</v>
      </c>
      <c r="M166" s="12">
        <v>0</v>
      </c>
      <c r="N166" s="12">
        <v>0</v>
      </c>
      <c r="O166" s="12">
        <v>0</v>
      </c>
      <c r="P166" s="12">
        <v>496543.1</v>
      </c>
      <c r="Q166" s="12">
        <v>0</v>
      </c>
      <c r="R166" s="12">
        <v>2700000.62</v>
      </c>
      <c r="S166" s="61">
        <f t="shared" si="25"/>
        <v>3320721.02</v>
      </c>
    </row>
    <row r="167" spans="1:19" s="5" customFormat="1" ht="12.75">
      <c r="A167" s="60">
        <v>2</v>
      </c>
      <c r="B167" s="9">
        <v>6</v>
      </c>
      <c r="C167" s="9">
        <v>1</v>
      </c>
      <c r="D167" s="9">
        <v>4</v>
      </c>
      <c r="E167" s="10" t="s">
        <v>2</v>
      </c>
      <c r="F167" s="11" t="s">
        <v>138</v>
      </c>
      <c r="G167" s="12">
        <v>0</v>
      </c>
      <c r="H167" s="12">
        <v>0</v>
      </c>
      <c r="I167" s="12">
        <v>4425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66404.679999999993</v>
      </c>
      <c r="Q167" s="12">
        <v>0</v>
      </c>
      <c r="R167" s="12">
        <v>59826</v>
      </c>
      <c r="S167" s="61">
        <f t="shared" si="25"/>
        <v>130655.67999999999</v>
      </c>
    </row>
    <row r="168" spans="1:19" s="5" customFormat="1" ht="12.75">
      <c r="A168" s="60">
        <v>2</v>
      </c>
      <c r="B168" s="9">
        <v>6</v>
      </c>
      <c r="C168" s="9">
        <v>1</v>
      </c>
      <c r="D168" s="9">
        <v>9</v>
      </c>
      <c r="E168" s="10" t="s">
        <v>2</v>
      </c>
      <c r="F168" s="11" t="s">
        <v>139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316159.78999999998</v>
      </c>
      <c r="M168" s="12">
        <v>0</v>
      </c>
      <c r="N168" s="12">
        <v>0</v>
      </c>
      <c r="O168" s="12">
        <v>0</v>
      </c>
      <c r="P168" s="12">
        <v>40456.300000000003</v>
      </c>
      <c r="Q168" s="12">
        <v>0</v>
      </c>
      <c r="R168" s="12">
        <v>0</v>
      </c>
      <c r="S168" s="61">
        <f t="shared" si="25"/>
        <v>356616.08999999997</v>
      </c>
    </row>
    <row r="169" spans="1:19" s="5" customFormat="1" ht="12.75">
      <c r="A169" s="60">
        <v>2</v>
      </c>
      <c r="B169" s="9">
        <v>6</v>
      </c>
      <c r="C169" s="9">
        <v>2</v>
      </c>
      <c r="D169" s="9">
        <v>1</v>
      </c>
      <c r="E169" s="10" t="s">
        <v>2</v>
      </c>
      <c r="F169" s="11" t="s">
        <v>140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329133</v>
      </c>
      <c r="O169" s="12">
        <v>0</v>
      </c>
      <c r="P169" s="12">
        <v>0</v>
      </c>
      <c r="Q169" s="12">
        <v>23961.49</v>
      </c>
      <c r="R169" s="12">
        <v>618.9</v>
      </c>
      <c r="S169" s="61">
        <f t="shared" si="25"/>
        <v>353713.39</v>
      </c>
    </row>
    <row r="170" spans="1:19" s="89" customFormat="1" ht="12.75">
      <c r="A170" s="83">
        <v>2</v>
      </c>
      <c r="B170" s="84">
        <v>6</v>
      </c>
      <c r="C170" s="84">
        <v>2</v>
      </c>
      <c r="D170" s="84">
        <v>3</v>
      </c>
      <c r="E170" s="85" t="s">
        <v>2</v>
      </c>
      <c r="F170" s="86" t="s">
        <v>197</v>
      </c>
      <c r="G170" s="87"/>
      <c r="H170" s="87"/>
      <c r="I170" s="87"/>
      <c r="J170" s="87"/>
      <c r="K170" s="87"/>
      <c r="L170" s="87"/>
      <c r="M170" s="87"/>
      <c r="N170" s="87">
        <v>124855.01</v>
      </c>
      <c r="O170" s="87"/>
      <c r="P170" s="87"/>
      <c r="Q170" s="87"/>
      <c r="R170" s="87"/>
      <c r="S170" s="88"/>
    </row>
    <row r="171" spans="1:19" s="5" customFormat="1" ht="12.75">
      <c r="A171" s="62">
        <v>2</v>
      </c>
      <c r="B171" s="19">
        <v>6</v>
      </c>
      <c r="C171" s="19">
        <v>4</v>
      </c>
      <c r="D171" s="32"/>
      <c r="E171" s="32"/>
      <c r="F171" s="32"/>
      <c r="G171" s="23">
        <f>+G172+G173</f>
        <v>0</v>
      </c>
      <c r="H171" s="23">
        <f t="shared" ref="H171:Q171" si="31">+H172+H173</f>
        <v>0</v>
      </c>
      <c r="I171" s="23">
        <f t="shared" si="31"/>
        <v>0</v>
      </c>
      <c r="J171" s="23">
        <f>+J172+J173</f>
        <v>0</v>
      </c>
      <c r="K171" s="23">
        <f t="shared" si="31"/>
        <v>0</v>
      </c>
      <c r="L171" s="23">
        <f t="shared" si="31"/>
        <v>0</v>
      </c>
      <c r="M171" s="23">
        <f t="shared" si="31"/>
        <v>8654700</v>
      </c>
      <c r="N171" s="23">
        <f t="shared" si="31"/>
        <v>0</v>
      </c>
      <c r="O171" s="23">
        <f t="shared" si="31"/>
        <v>0</v>
      </c>
      <c r="P171" s="23">
        <f t="shared" si="31"/>
        <v>0</v>
      </c>
      <c r="Q171" s="23">
        <f t="shared" si="31"/>
        <v>0</v>
      </c>
      <c r="R171" s="23">
        <f>+R172+R173</f>
        <v>0</v>
      </c>
      <c r="S171" s="63">
        <f t="shared" si="25"/>
        <v>8654700</v>
      </c>
    </row>
    <row r="172" spans="1:19" s="5" customFormat="1" ht="12.75">
      <c r="A172" s="60">
        <v>2</v>
      </c>
      <c r="B172" s="9">
        <v>6</v>
      </c>
      <c r="C172" s="9">
        <v>4</v>
      </c>
      <c r="D172" s="9">
        <v>1</v>
      </c>
      <c r="E172" s="10" t="s">
        <v>2</v>
      </c>
      <c r="F172" s="11" t="s">
        <v>141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8654700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61">
        <f t="shared" si="25"/>
        <v>8654700</v>
      </c>
    </row>
    <row r="173" spans="1:19" s="5" customFormat="1" ht="12.75">
      <c r="A173" s="60">
        <v>2</v>
      </c>
      <c r="B173" s="9">
        <v>6</v>
      </c>
      <c r="C173" s="9">
        <v>4</v>
      </c>
      <c r="D173" s="9">
        <v>7</v>
      </c>
      <c r="E173" s="10" t="s">
        <v>2</v>
      </c>
      <c r="F173" s="11" t="s">
        <v>142</v>
      </c>
      <c r="G173" s="12"/>
      <c r="H173" s="12"/>
      <c r="I173" s="12"/>
      <c r="J173" s="12"/>
      <c r="K173" s="12">
        <v>0</v>
      </c>
      <c r="L173" s="12">
        <v>0</v>
      </c>
      <c r="M173" s="12">
        <v>0</v>
      </c>
      <c r="N173" s="12"/>
      <c r="O173" s="12"/>
      <c r="P173" s="12"/>
      <c r="Q173" s="12"/>
      <c r="R173" s="12">
        <v>0</v>
      </c>
      <c r="S173" s="61">
        <f t="shared" si="25"/>
        <v>0</v>
      </c>
    </row>
    <row r="174" spans="1:19" s="5" customFormat="1" ht="12.75">
      <c r="A174" s="62">
        <v>2</v>
      </c>
      <c r="B174" s="19">
        <v>6</v>
      </c>
      <c r="C174" s="19">
        <v>5</v>
      </c>
      <c r="D174" s="32"/>
      <c r="E174" s="32"/>
      <c r="F174" s="32"/>
      <c r="G174" s="23">
        <f>+G175+G177+G178</f>
        <v>0</v>
      </c>
      <c r="H174" s="23">
        <f t="shared" ref="H174:Q174" si="32">+H175+H177+H178</f>
        <v>0</v>
      </c>
      <c r="I174" s="23">
        <f t="shared" si="32"/>
        <v>0</v>
      </c>
      <c r="J174" s="23">
        <f>+J175+J177+J178</f>
        <v>0</v>
      </c>
      <c r="K174" s="23">
        <f t="shared" si="32"/>
        <v>0</v>
      </c>
      <c r="L174" s="23">
        <f t="shared" si="32"/>
        <v>0</v>
      </c>
      <c r="M174" s="23">
        <f t="shared" si="32"/>
        <v>0</v>
      </c>
      <c r="N174" s="23">
        <f t="shared" si="32"/>
        <v>0</v>
      </c>
      <c r="O174" s="23">
        <f t="shared" si="32"/>
        <v>0</v>
      </c>
      <c r="P174" s="23">
        <f t="shared" si="32"/>
        <v>104741.53</v>
      </c>
      <c r="Q174" s="23">
        <f t="shared" si="32"/>
        <v>0</v>
      </c>
      <c r="R174" s="23">
        <f>+R175+R176+R177+R178</f>
        <v>357435.69</v>
      </c>
      <c r="S174" s="63">
        <f t="shared" si="25"/>
        <v>462177.22</v>
      </c>
    </row>
    <row r="175" spans="1:19" s="5" customFormat="1" ht="12.75">
      <c r="A175" s="60">
        <v>2</v>
      </c>
      <c r="B175" s="9">
        <v>6</v>
      </c>
      <c r="C175" s="9">
        <v>5</v>
      </c>
      <c r="D175" s="9">
        <v>4</v>
      </c>
      <c r="E175" s="10" t="s">
        <v>2</v>
      </c>
      <c r="F175" s="11" t="s">
        <v>143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102136.8</v>
      </c>
      <c r="Q175" s="12">
        <v>0</v>
      </c>
      <c r="R175" s="12">
        <v>0</v>
      </c>
      <c r="S175" s="61">
        <f t="shared" si="25"/>
        <v>102136.8</v>
      </c>
    </row>
    <row r="176" spans="1:19" s="5" customFormat="1" ht="12.75">
      <c r="A176" s="60">
        <v>2</v>
      </c>
      <c r="B176" s="9">
        <v>6</v>
      </c>
      <c r="C176" s="9">
        <v>5</v>
      </c>
      <c r="D176" s="9">
        <v>6</v>
      </c>
      <c r="E176" s="10" t="s">
        <v>2</v>
      </c>
      <c r="F176" s="11" t="s">
        <v>200</v>
      </c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>
        <v>354487.29</v>
      </c>
      <c r="S176" s="61"/>
    </row>
    <row r="177" spans="1:22" s="5" customFormat="1" ht="12.75">
      <c r="A177" s="60">
        <v>2</v>
      </c>
      <c r="B177" s="9">
        <v>6</v>
      </c>
      <c r="C177" s="9">
        <v>5</v>
      </c>
      <c r="D177" s="9">
        <v>7</v>
      </c>
      <c r="E177" s="10" t="s">
        <v>2</v>
      </c>
      <c r="F177" s="11" t="s">
        <v>144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2604.73</v>
      </c>
      <c r="Q177" s="12">
        <v>0</v>
      </c>
      <c r="R177" s="12">
        <v>0</v>
      </c>
      <c r="S177" s="61">
        <f t="shared" si="25"/>
        <v>2604.73</v>
      </c>
    </row>
    <row r="178" spans="1:22" s="5" customFormat="1" ht="12.75">
      <c r="A178" s="60">
        <v>2</v>
      </c>
      <c r="B178" s="9">
        <v>6</v>
      </c>
      <c r="C178" s="9">
        <v>5</v>
      </c>
      <c r="D178" s="9">
        <v>8</v>
      </c>
      <c r="E178" s="10" t="s">
        <v>2</v>
      </c>
      <c r="F178" s="11" t="s">
        <v>145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2948.4</v>
      </c>
      <c r="S178" s="61">
        <f t="shared" si="25"/>
        <v>2948.4</v>
      </c>
    </row>
    <row r="179" spans="1:22" s="5" customFormat="1" ht="12.75">
      <c r="A179" s="62">
        <v>2</v>
      </c>
      <c r="B179" s="19">
        <v>6</v>
      </c>
      <c r="C179" s="19">
        <v>8</v>
      </c>
      <c r="D179" s="32"/>
      <c r="E179" s="32"/>
      <c r="F179" s="32"/>
      <c r="G179" s="37">
        <f>+G180+G181</f>
        <v>0</v>
      </c>
      <c r="H179" s="37">
        <f t="shared" ref="H179:Q179" si="33">+H180+H181</f>
        <v>0</v>
      </c>
      <c r="I179" s="37">
        <f t="shared" si="33"/>
        <v>0</v>
      </c>
      <c r="J179" s="37">
        <f>+J180+J181</f>
        <v>0</v>
      </c>
      <c r="K179" s="37">
        <f t="shared" si="33"/>
        <v>0</v>
      </c>
      <c r="L179" s="37">
        <f t="shared" si="33"/>
        <v>0</v>
      </c>
      <c r="M179" s="37">
        <f t="shared" si="33"/>
        <v>0</v>
      </c>
      <c r="N179" s="37">
        <f t="shared" si="33"/>
        <v>0</v>
      </c>
      <c r="O179" s="37">
        <f t="shared" si="33"/>
        <v>0</v>
      </c>
      <c r="P179" s="37">
        <f t="shared" si="33"/>
        <v>0</v>
      </c>
      <c r="Q179" s="37">
        <f t="shared" si="33"/>
        <v>0</v>
      </c>
      <c r="R179" s="37">
        <f>+R180+R181</f>
        <v>708392.86</v>
      </c>
      <c r="S179" s="63">
        <f t="shared" si="25"/>
        <v>708392.86</v>
      </c>
    </row>
    <row r="180" spans="1:22" s="5" customFormat="1" ht="12.75">
      <c r="A180" s="66">
        <v>2</v>
      </c>
      <c r="B180" s="38">
        <v>6</v>
      </c>
      <c r="C180" s="38">
        <v>8</v>
      </c>
      <c r="D180" s="38">
        <v>3</v>
      </c>
      <c r="E180" s="39" t="s">
        <v>2</v>
      </c>
      <c r="F180" s="40" t="s">
        <v>146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708392.86</v>
      </c>
      <c r="S180" s="61">
        <f t="shared" si="25"/>
        <v>708392.86</v>
      </c>
    </row>
    <row r="181" spans="1:22" s="5" customFormat="1" ht="12.75">
      <c r="A181" s="66">
        <v>2</v>
      </c>
      <c r="B181" s="38">
        <v>6</v>
      </c>
      <c r="C181" s="38">
        <v>8</v>
      </c>
      <c r="D181" s="38">
        <v>8</v>
      </c>
      <c r="E181" s="39" t="s">
        <v>2</v>
      </c>
      <c r="F181" s="40" t="s">
        <v>147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61">
        <f>+G181+H181+I181+J181+K181+L181+M181+N181+O181+P181+Q181+R181</f>
        <v>0</v>
      </c>
      <c r="T181" s="42"/>
      <c r="U181" s="43"/>
      <c r="V181" s="43"/>
    </row>
    <row r="182" spans="1:22" s="5" customFormat="1" ht="13.5" thickBot="1">
      <c r="A182" s="104" t="s">
        <v>172</v>
      </c>
      <c r="B182" s="105"/>
      <c r="C182" s="105"/>
      <c r="D182" s="105"/>
      <c r="E182" s="105"/>
      <c r="F182" s="106"/>
      <c r="G182" s="68">
        <f t="shared" ref="G182:M182" si="34">+G12+G19+G27+G30+G35+G40+G49+G52+G55+G59+G67+G71+G80+G98+G102+G107+G113+G115+G119+G136+G147+G157+G164+G171+G174+G179+G95</f>
        <v>27514432.979999997</v>
      </c>
      <c r="H182" s="68">
        <f t="shared" si="34"/>
        <v>62121361.039999999</v>
      </c>
      <c r="I182" s="68">
        <f t="shared" si="34"/>
        <v>36527016.040000007</v>
      </c>
      <c r="J182" s="68">
        <f>+J12+J19+J27+J30+J35+J40+J49+J52+J55+J59+J67+J71+J80+J98+J102+J107+J113+J115+J119+J136+J147+J157+J164+J171+J174+J179+J95</f>
        <v>31603915.580000002</v>
      </c>
      <c r="K182" s="68">
        <f t="shared" si="34"/>
        <v>36271923.830000006</v>
      </c>
      <c r="L182" s="68">
        <f t="shared" si="34"/>
        <v>60992661.649999984</v>
      </c>
      <c r="M182" s="68">
        <f t="shared" si="34"/>
        <v>47456299.780000009</v>
      </c>
      <c r="N182" s="68">
        <f>+N12+N19+N27+N30+N35+N40+N49+N52+N55+N59+N67+N71+N80+N98+N102+N107+N113+N115+N119+N136+N147+N157+N164+N171+N174+N179+N95</f>
        <v>45277193.300000004</v>
      </c>
      <c r="O182" s="68">
        <f>+O12+O19+O27+O30+O35+O40+O49+O52+O55+O59+O67+O71+O80+O98+O102+O107+O113+O115+O119+O136+O147+O157+O164+O171+O174+O179+O95</f>
        <v>40985195.940000013</v>
      </c>
      <c r="P182" s="68">
        <f t="shared" ref="P182:R182" si="35">+P12+P19+P27+P30+P35+P40+P49+P52+P55+P59+P67+P71+P80+P98+P102+P107+P113+P115+P119+P136+P147+P157+P164+P171+P174+P179+P95</f>
        <v>38561776.719999999</v>
      </c>
      <c r="Q182" s="68">
        <f t="shared" si="35"/>
        <v>57796695.740000002</v>
      </c>
      <c r="R182" s="68">
        <f t="shared" si="35"/>
        <v>129941405.12</v>
      </c>
      <c r="S182" s="69">
        <f>+S12+S19+S27+S30+S35+S40+S49+S52+S55+S59+S67+S71+S80+S98+S102+S107+S113+S115+S119+S136+S147+S157+S164+S171+S174+S179+S95</f>
        <v>615049877.72000003</v>
      </c>
      <c r="U182" s="43"/>
    </row>
    <row r="183" spans="1:22" s="5" customFormat="1" ht="12.75">
      <c r="A183" s="3" t="s">
        <v>173</v>
      </c>
      <c r="B183" s="3"/>
      <c r="C183" s="42"/>
      <c r="D183" s="42"/>
      <c r="E183" s="42"/>
      <c r="F183" s="42"/>
      <c r="H183" s="44"/>
      <c r="I183" s="43"/>
    </row>
    <row r="184" spans="1:22" s="5" customFormat="1" ht="12.75">
      <c r="A184" s="107" t="s">
        <v>174</v>
      </c>
      <c r="B184" s="107"/>
      <c r="C184" s="107"/>
      <c r="D184" s="107"/>
      <c r="E184" s="107"/>
      <c r="F184" s="107"/>
      <c r="G184" s="107"/>
      <c r="H184" s="107"/>
      <c r="I184" s="107"/>
      <c r="J184" s="42"/>
      <c r="K184" s="42"/>
      <c r="L184" s="42"/>
      <c r="O184" s="42"/>
    </row>
    <row r="185" spans="1:22" s="5" customFormat="1" ht="12.75">
      <c r="A185" s="107" t="s">
        <v>176</v>
      </c>
      <c r="B185" s="107"/>
      <c r="C185" s="107"/>
      <c r="D185" s="107"/>
      <c r="E185" s="107"/>
      <c r="F185" s="107"/>
      <c r="G185" s="107"/>
      <c r="H185" s="107"/>
      <c r="I185" s="107"/>
      <c r="K185" s="43"/>
      <c r="L185" s="43"/>
      <c r="M185" s="43"/>
      <c r="N185" s="42"/>
      <c r="O185" s="42"/>
      <c r="P185" s="42"/>
    </row>
    <row r="186" spans="1:22" s="5" customFormat="1" ht="12.75">
      <c r="A186" s="107" t="s">
        <v>175</v>
      </c>
      <c r="B186" s="107"/>
      <c r="C186" s="107"/>
      <c r="D186" s="107"/>
      <c r="E186" s="107"/>
      <c r="F186" s="107"/>
      <c r="G186" s="107"/>
      <c r="H186" s="107"/>
      <c r="I186" s="107"/>
      <c r="J186" s="43"/>
      <c r="K186" s="43"/>
      <c r="L186" s="43"/>
      <c r="M186" s="42"/>
      <c r="N186" s="42"/>
      <c r="O186" s="43"/>
    </row>
    <row r="187" spans="1:22" s="5" customFormat="1" ht="12.75">
      <c r="A187" s="107" t="s">
        <v>177</v>
      </c>
      <c r="B187" s="107"/>
      <c r="C187" s="107"/>
      <c r="D187" s="107"/>
      <c r="E187" s="107"/>
      <c r="F187" s="107"/>
      <c r="I187" s="43"/>
      <c r="J187" s="43"/>
      <c r="M187" s="42"/>
      <c r="N187" s="43"/>
      <c r="O187" s="43"/>
      <c r="P187" s="43"/>
      <c r="Q187" s="42"/>
      <c r="R187" s="42"/>
      <c r="S187" s="43"/>
    </row>
    <row r="188" spans="1:22" s="5" customFormat="1" ht="12.75">
      <c r="A188" s="107" t="s">
        <v>178</v>
      </c>
      <c r="B188" s="107"/>
      <c r="C188" s="107"/>
      <c r="D188" s="107"/>
      <c r="E188" s="107"/>
      <c r="F188" s="107"/>
      <c r="G188" s="107"/>
      <c r="J188" s="43"/>
      <c r="K188" s="43"/>
      <c r="M188" s="42"/>
      <c r="N188" s="42"/>
      <c r="P188" s="42"/>
      <c r="Q188" s="42"/>
      <c r="R188" s="43"/>
      <c r="S188" s="43"/>
    </row>
    <row r="189" spans="1:22" s="5" customFormat="1" ht="12.75">
      <c r="A189" s="45"/>
      <c r="B189" s="45"/>
      <c r="C189" s="45"/>
      <c r="D189" s="45"/>
      <c r="E189" s="45"/>
      <c r="F189" s="45"/>
      <c r="G189" s="45"/>
      <c r="I189" s="42"/>
      <c r="N189" s="42"/>
      <c r="Q189" s="42"/>
      <c r="R189" s="43"/>
    </row>
    <row r="190" spans="1:22" s="5" customFormat="1" ht="12.75">
      <c r="A190" s="45"/>
      <c r="B190" s="45"/>
      <c r="C190" s="45"/>
      <c r="D190" s="45"/>
      <c r="E190" s="45"/>
      <c r="F190" s="45"/>
      <c r="G190" s="45"/>
      <c r="J190" s="42"/>
      <c r="K190" s="42"/>
      <c r="L190" s="42"/>
      <c r="M190" s="43"/>
      <c r="N190" s="42"/>
      <c r="O190" s="43"/>
      <c r="Q190" s="42"/>
      <c r="R190" s="43"/>
    </row>
    <row r="191" spans="1:22" s="5" customFormat="1" ht="12.75">
      <c r="A191" s="45"/>
      <c r="B191" s="45"/>
      <c r="C191" s="45"/>
      <c r="D191" s="45"/>
      <c r="E191" s="45"/>
      <c r="F191" s="45"/>
      <c r="G191" s="45"/>
      <c r="I191" s="43"/>
      <c r="J191" s="42"/>
      <c r="K191" s="42"/>
      <c r="L191" s="42"/>
      <c r="M191" s="43"/>
      <c r="N191" s="42"/>
      <c r="Q191" s="42"/>
      <c r="R191" s="43"/>
    </row>
    <row r="192" spans="1:22" s="5" customFormat="1" ht="12.75">
      <c r="A192" s="45"/>
      <c r="B192" s="45"/>
      <c r="C192" s="45"/>
      <c r="D192" s="45"/>
      <c r="E192" s="45"/>
      <c r="F192" s="45"/>
      <c r="G192" s="45"/>
      <c r="K192" s="42"/>
      <c r="L192" s="42"/>
      <c r="M192" s="43"/>
      <c r="N192" s="42"/>
      <c r="P192" s="43"/>
      <c r="Q192" s="42"/>
      <c r="R192" s="43"/>
    </row>
    <row r="193" spans="1:20" s="5" customFormat="1" ht="12.75">
      <c r="I193" s="43"/>
      <c r="J193" s="43"/>
      <c r="Q193" s="42"/>
      <c r="R193" s="42"/>
    </row>
    <row r="194" spans="1:20" s="5" customFormat="1" ht="12.75">
      <c r="G194" s="43"/>
      <c r="N194" s="43"/>
      <c r="Q194" s="42"/>
      <c r="R194" s="43"/>
    </row>
    <row r="195" spans="1:20" s="5" customFormat="1" ht="12.75">
      <c r="A195" s="103" t="s">
        <v>179</v>
      </c>
      <c r="B195" s="103"/>
      <c r="C195" s="103"/>
      <c r="D195" s="103"/>
      <c r="E195" s="103"/>
      <c r="F195" s="103"/>
      <c r="G195" s="103"/>
      <c r="H195" s="103"/>
      <c r="I195" s="103"/>
      <c r="J195" s="103"/>
      <c r="K195" s="103" t="s">
        <v>180</v>
      </c>
      <c r="L195" s="103"/>
      <c r="M195" s="103"/>
      <c r="N195" s="103"/>
      <c r="O195" s="103"/>
      <c r="P195" s="103"/>
      <c r="Q195" s="103"/>
      <c r="R195" s="103"/>
      <c r="S195" s="103"/>
    </row>
    <row r="196" spans="1:20" s="5" customFormat="1" ht="15" customHeight="1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0"/>
      <c r="L196" s="80"/>
      <c r="M196" s="80"/>
      <c r="N196" s="80"/>
      <c r="O196" s="80"/>
      <c r="P196" s="80"/>
      <c r="Q196" s="80"/>
      <c r="R196" s="80"/>
      <c r="S196" s="80"/>
      <c r="T196" s="80"/>
    </row>
    <row r="197" spans="1:20" s="5" customFormat="1" ht="15" customHeight="1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0"/>
      <c r="L197" s="80"/>
      <c r="M197" s="80"/>
      <c r="N197" s="80"/>
      <c r="O197" s="80"/>
      <c r="P197" s="80"/>
      <c r="Q197" s="80"/>
      <c r="R197" s="80"/>
      <c r="S197" s="80"/>
      <c r="T197" s="80"/>
    </row>
    <row r="198" spans="1:20" s="5" customFormat="1" ht="12.75">
      <c r="A198" s="103" t="s">
        <v>182</v>
      </c>
      <c r="B198" s="103"/>
      <c r="C198" s="103"/>
      <c r="D198" s="103"/>
      <c r="E198" s="103"/>
      <c r="F198" s="103"/>
      <c r="G198" s="103"/>
      <c r="H198" s="103"/>
      <c r="I198" s="103"/>
      <c r="J198" s="103"/>
      <c r="K198" s="103" t="s">
        <v>187</v>
      </c>
      <c r="L198" s="103"/>
      <c r="M198" s="103"/>
      <c r="N198" s="103"/>
      <c r="O198" s="103"/>
      <c r="P198" s="103"/>
      <c r="Q198" s="46"/>
      <c r="R198" s="46"/>
      <c r="S198" s="46"/>
    </row>
    <row r="199" spans="1:20" s="5" customFormat="1" ht="12.75">
      <c r="A199" s="108" t="s">
        <v>198</v>
      </c>
      <c r="B199" s="108"/>
      <c r="C199" s="108"/>
      <c r="D199" s="108"/>
      <c r="E199" s="108"/>
      <c r="F199" s="108"/>
      <c r="G199" s="108"/>
      <c r="H199" s="108"/>
      <c r="I199" s="108"/>
      <c r="J199" s="108"/>
      <c r="K199" s="108" t="s">
        <v>195</v>
      </c>
      <c r="L199" s="108"/>
      <c r="M199" s="108"/>
      <c r="N199" s="108"/>
      <c r="O199" s="108"/>
      <c r="P199" s="108"/>
      <c r="Q199" s="108"/>
      <c r="R199" s="108"/>
      <c r="S199" s="108"/>
      <c r="T199" s="49"/>
    </row>
    <row r="200" spans="1:20" s="5" customFormat="1" ht="15" customHeight="1">
      <c r="A200" s="109" t="s">
        <v>199</v>
      </c>
      <c r="B200" s="109"/>
      <c r="C200" s="109"/>
      <c r="D200" s="109"/>
      <c r="E200" s="109"/>
      <c r="F200" s="109"/>
      <c r="G200" s="109"/>
      <c r="H200" s="109"/>
      <c r="I200" s="109"/>
      <c r="J200" s="109"/>
      <c r="K200" s="109" t="s">
        <v>192</v>
      </c>
      <c r="L200" s="109"/>
      <c r="M200" s="109"/>
      <c r="N200" s="109"/>
      <c r="O200" s="109"/>
      <c r="P200" s="109"/>
      <c r="Q200" s="109"/>
      <c r="R200" s="109"/>
      <c r="S200" s="109"/>
      <c r="T200" s="82"/>
    </row>
    <row r="201" spans="1:20" s="5" customFormat="1" ht="12.75"/>
    <row r="202" spans="1:20" s="5" customFormat="1" ht="12.75"/>
    <row r="203" spans="1:20" s="5" customFormat="1" ht="12.75"/>
    <row r="204" spans="1:20" s="5" customFormat="1" ht="12.75">
      <c r="A204" s="103" t="s">
        <v>181</v>
      </c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</row>
    <row r="205" spans="1:20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49"/>
      <c r="O205" s="49"/>
      <c r="P205" s="49"/>
      <c r="Q205" s="49"/>
      <c r="R205" s="49"/>
      <c r="S205" s="49"/>
    </row>
    <row r="206" spans="1:20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49"/>
      <c r="O206" s="49"/>
      <c r="P206" s="49"/>
      <c r="Q206" s="49"/>
      <c r="R206" s="49"/>
      <c r="S206" s="49"/>
    </row>
    <row r="207" spans="1:20">
      <c r="A207" s="103" t="s">
        <v>183</v>
      </c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</row>
    <row r="208" spans="1:20">
      <c r="A208" s="108" t="s">
        <v>193</v>
      </c>
      <c r="B208" s="108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</row>
    <row r="209" spans="1:19">
      <c r="A209" s="109" t="s">
        <v>194</v>
      </c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49"/>
      <c r="O209" s="49"/>
      <c r="P209" s="49"/>
      <c r="Q209" s="49"/>
      <c r="R209" s="49"/>
      <c r="S209" s="49"/>
    </row>
  </sheetData>
  <mergeCells count="31">
    <mergeCell ref="A208:S208"/>
    <mergeCell ref="A209:M209"/>
    <mergeCell ref="A199:J199"/>
    <mergeCell ref="K199:S199"/>
    <mergeCell ref="A200:J200"/>
    <mergeCell ref="K200:S200"/>
    <mergeCell ref="A207:S207"/>
    <mergeCell ref="A198:J198"/>
    <mergeCell ref="A182:F182"/>
    <mergeCell ref="A204:S204"/>
    <mergeCell ref="A184:I184"/>
    <mergeCell ref="A185:I185"/>
    <mergeCell ref="A186:I186"/>
    <mergeCell ref="A187:F187"/>
    <mergeCell ref="A188:G188"/>
    <mergeCell ref="K195:S195"/>
    <mergeCell ref="A195:J195"/>
    <mergeCell ref="K198:P198"/>
    <mergeCell ref="A10:E10"/>
    <mergeCell ref="A2:S2"/>
    <mergeCell ref="A3:S3"/>
    <mergeCell ref="A4:S4"/>
    <mergeCell ref="A5:S5"/>
    <mergeCell ref="A6:S6"/>
    <mergeCell ref="A7:S7"/>
    <mergeCell ref="A8:S8"/>
    <mergeCell ref="C11:F11"/>
    <mergeCell ref="C39:F39"/>
    <mergeCell ref="C97:F97"/>
    <mergeCell ref="C156:F156"/>
    <mergeCell ref="C163:F163"/>
  </mergeCells>
  <printOptions horizontalCentered="1"/>
  <pageMargins left="0.21" right="0.33" top="0.57999999999999996" bottom="0.6" header="0.22" footer="0.69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JCoats</dc:creator>
  <cp:lastModifiedBy>JCoats</cp:lastModifiedBy>
  <cp:lastPrinted>2020-01-14T16:34:42Z</cp:lastPrinted>
  <dcterms:created xsi:type="dcterms:W3CDTF">2018-10-12T14:17:04Z</dcterms:created>
  <dcterms:modified xsi:type="dcterms:W3CDTF">2020-01-14T16:36:54Z</dcterms:modified>
</cp:coreProperties>
</file>