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255" windowHeight="23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S13" i="1"/>
  <c r="J29"/>
  <c r="S35"/>
  <c r="S175"/>
  <c r="Q12"/>
  <c r="N95"/>
  <c r="J160"/>
  <c r="J154"/>
  <c r="J144"/>
  <c r="J133"/>
  <c r="J104"/>
  <c r="J99"/>
  <c r="J95"/>
  <c r="J79"/>
  <c r="J70"/>
  <c r="J66"/>
  <c r="J58"/>
  <c r="J54"/>
  <c r="J51"/>
  <c r="J48"/>
  <c r="J39"/>
  <c r="J26"/>
  <c r="J19"/>
  <c r="J12"/>
  <c r="H160"/>
  <c r="H95"/>
  <c r="H79"/>
  <c r="R70"/>
  <c r="Q70"/>
  <c r="P70"/>
  <c r="O70"/>
  <c r="N70"/>
  <c r="M70"/>
  <c r="L70"/>
  <c r="K70"/>
  <c r="I70"/>
  <c r="G70"/>
  <c r="H70"/>
  <c r="H66"/>
  <c r="H58"/>
  <c r="H54"/>
  <c r="H51"/>
  <c r="H48"/>
  <c r="H39"/>
  <c r="H176" s="1"/>
  <c r="H34"/>
  <c r="H29"/>
  <c r="H26"/>
  <c r="R19"/>
  <c r="Q19"/>
  <c r="P19"/>
  <c r="O19"/>
  <c r="N19"/>
  <c r="M19"/>
  <c r="L19"/>
  <c r="K19"/>
  <c r="I19"/>
  <c r="H19"/>
  <c r="G19"/>
  <c r="H12"/>
  <c r="S157"/>
  <c r="R173"/>
  <c r="R169"/>
  <c r="R166"/>
  <c r="R160"/>
  <c r="R154"/>
  <c r="R144"/>
  <c r="R133"/>
  <c r="R116"/>
  <c r="R112"/>
  <c r="R110"/>
  <c r="R104"/>
  <c r="R99"/>
  <c r="R95"/>
  <c r="R79"/>
  <c r="R66"/>
  <c r="R58"/>
  <c r="R54"/>
  <c r="R51"/>
  <c r="R48"/>
  <c r="R39"/>
  <c r="R26"/>
  <c r="R29"/>
  <c r="R34"/>
  <c r="R12"/>
  <c r="I79"/>
  <c r="Q173"/>
  <c r="P173"/>
  <c r="O173"/>
  <c r="N173"/>
  <c r="M173"/>
  <c r="L173"/>
  <c r="K173"/>
  <c r="J173"/>
  <c r="I173"/>
  <c r="H173"/>
  <c r="Q169"/>
  <c r="P169"/>
  <c r="O169"/>
  <c r="N169"/>
  <c r="M169"/>
  <c r="L169"/>
  <c r="K169"/>
  <c r="J169"/>
  <c r="I169"/>
  <c r="H169"/>
  <c r="Q166"/>
  <c r="P166"/>
  <c r="O166"/>
  <c r="N166"/>
  <c r="M166"/>
  <c r="L166"/>
  <c r="K166"/>
  <c r="J166"/>
  <c r="I166"/>
  <c r="H166"/>
  <c r="Q160"/>
  <c r="P160"/>
  <c r="O160"/>
  <c r="N160"/>
  <c r="M160"/>
  <c r="L160"/>
  <c r="K160"/>
  <c r="I160"/>
  <c r="Q154"/>
  <c r="P154"/>
  <c r="O154"/>
  <c r="N154"/>
  <c r="M154"/>
  <c r="L154"/>
  <c r="K154"/>
  <c r="I154"/>
  <c r="H154"/>
  <c r="Q144"/>
  <c r="P144"/>
  <c r="O144"/>
  <c r="N144"/>
  <c r="M144"/>
  <c r="L144"/>
  <c r="K144"/>
  <c r="I144"/>
  <c r="H144"/>
  <c r="Q133"/>
  <c r="P133"/>
  <c r="O133"/>
  <c r="N133"/>
  <c r="M133"/>
  <c r="L133"/>
  <c r="K133"/>
  <c r="I133"/>
  <c r="H133"/>
  <c r="Q116"/>
  <c r="P116"/>
  <c r="O116"/>
  <c r="N116"/>
  <c r="M116"/>
  <c r="L116"/>
  <c r="K116"/>
  <c r="J116"/>
  <c r="I116"/>
  <c r="H116"/>
  <c r="Q112"/>
  <c r="P112"/>
  <c r="O112"/>
  <c r="N112"/>
  <c r="M112"/>
  <c r="L112"/>
  <c r="K112"/>
  <c r="J112"/>
  <c r="I112"/>
  <c r="H112"/>
  <c r="Q110"/>
  <c r="P110"/>
  <c r="O110"/>
  <c r="N110"/>
  <c r="M110"/>
  <c r="L110"/>
  <c r="K110"/>
  <c r="J110"/>
  <c r="I110"/>
  <c r="H110"/>
  <c r="Q104"/>
  <c r="P104"/>
  <c r="O104"/>
  <c r="N104"/>
  <c r="M104"/>
  <c r="L104"/>
  <c r="K104"/>
  <c r="I104"/>
  <c r="H104"/>
  <c r="Q99"/>
  <c r="P99"/>
  <c r="O99"/>
  <c r="N99"/>
  <c r="M99"/>
  <c r="L99"/>
  <c r="K99"/>
  <c r="I99"/>
  <c r="H99"/>
  <c r="Q95"/>
  <c r="P95"/>
  <c r="O95"/>
  <c r="M95"/>
  <c r="L95"/>
  <c r="K95"/>
  <c r="I95"/>
  <c r="Q79"/>
  <c r="P79"/>
  <c r="O79"/>
  <c r="N79"/>
  <c r="M79"/>
  <c r="L79"/>
  <c r="K79"/>
  <c r="Q66"/>
  <c r="P66"/>
  <c r="O66"/>
  <c r="N66"/>
  <c r="M66"/>
  <c r="L66"/>
  <c r="K66"/>
  <c r="I66"/>
  <c r="Q58"/>
  <c r="P58"/>
  <c r="O58"/>
  <c r="N58"/>
  <c r="M58"/>
  <c r="L58"/>
  <c r="K58"/>
  <c r="I58"/>
  <c r="Q54"/>
  <c r="P54"/>
  <c r="O54"/>
  <c r="N54"/>
  <c r="M54"/>
  <c r="L54"/>
  <c r="K54"/>
  <c r="I54"/>
  <c r="Q51"/>
  <c r="P51"/>
  <c r="O51"/>
  <c r="N51"/>
  <c r="M51"/>
  <c r="L51"/>
  <c r="K51"/>
  <c r="I51"/>
  <c r="Q48"/>
  <c r="P48"/>
  <c r="O48"/>
  <c r="N48"/>
  <c r="M48"/>
  <c r="L48"/>
  <c r="K48"/>
  <c r="I48"/>
  <c r="Q39"/>
  <c r="P39"/>
  <c r="O39"/>
  <c r="N39"/>
  <c r="M39"/>
  <c r="L39"/>
  <c r="K39"/>
  <c r="I39"/>
  <c r="Q34"/>
  <c r="P34"/>
  <c r="O34"/>
  <c r="N34"/>
  <c r="M34"/>
  <c r="L34"/>
  <c r="K34"/>
  <c r="I34"/>
  <c r="Q29"/>
  <c r="P29"/>
  <c r="O29"/>
  <c r="N29"/>
  <c r="M29"/>
  <c r="L29"/>
  <c r="K29"/>
  <c r="I29"/>
  <c r="Q26"/>
  <c r="P26"/>
  <c r="O26"/>
  <c r="N26"/>
  <c r="M26"/>
  <c r="L26"/>
  <c r="K26"/>
  <c r="I26"/>
  <c r="P12"/>
  <c r="O12"/>
  <c r="N12"/>
  <c r="M12"/>
  <c r="L12"/>
  <c r="K12"/>
  <c r="I12"/>
  <c r="G173"/>
  <c r="G169"/>
  <c r="G166"/>
  <c r="G160"/>
  <c r="G154"/>
  <c r="G144"/>
  <c r="G133"/>
  <c r="G116"/>
  <c r="G112"/>
  <c r="G110"/>
  <c r="G104"/>
  <c r="G99"/>
  <c r="G95"/>
  <c r="G79"/>
  <c r="G66"/>
  <c r="G58"/>
  <c r="G54"/>
  <c r="G51"/>
  <c r="G48"/>
  <c r="G39"/>
  <c r="G34"/>
  <c r="G29"/>
  <c r="G26"/>
  <c r="G12"/>
  <c r="G176" s="1"/>
  <c r="S174"/>
  <c r="S172"/>
  <c r="S171"/>
  <c r="S170"/>
  <c r="S168"/>
  <c r="S167"/>
  <c r="S165"/>
  <c r="S164"/>
  <c r="S163"/>
  <c r="S162"/>
  <c r="S161"/>
  <c r="S158"/>
  <c r="S156"/>
  <c r="S155"/>
  <c r="S152"/>
  <c r="S151"/>
  <c r="S150"/>
  <c r="S149"/>
  <c r="S148"/>
  <c r="S147"/>
  <c r="S146"/>
  <c r="S145"/>
  <c r="S143"/>
  <c r="S142"/>
  <c r="S141"/>
  <c r="S140"/>
  <c r="S139"/>
  <c r="S138"/>
  <c r="S137"/>
  <c r="S136"/>
  <c r="S135"/>
  <c r="S134"/>
  <c r="S132"/>
  <c r="S131"/>
  <c r="S130"/>
  <c r="S129"/>
  <c r="S128"/>
  <c r="S127"/>
  <c r="S126"/>
  <c r="S125"/>
  <c r="S124"/>
  <c r="S123"/>
  <c r="S122"/>
  <c r="S121"/>
  <c r="S120"/>
  <c r="S119"/>
  <c r="S118"/>
  <c r="S117"/>
  <c r="S115"/>
  <c r="S114"/>
  <c r="S113"/>
  <c r="S111"/>
  <c r="S109"/>
  <c r="S108"/>
  <c r="S107"/>
  <c r="S106"/>
  <c r="S105"/>
  <c r="S103"/>
  <c r="S102"/>
  <c r="S101"/>
  <c r="S100"/>
  <c r="S98"/>
  <c r="S97"/>
  <c r="S96"/>
  <c r="S94"/>
  <c r="S93"/>
  <c r="S92"/>
  <c r="S91"/>
  <c r="S90"/>
  <c r="S89"/>
  <c r="S88"/>
  <c r="S87"/>
  <c r="S86"/>
  <c r="S85"/>
  <c r="S84"/>
  <c r="S83"/>
  <c r="S82"/>
  <c r="S81"/>
  <c r="S80"/>
  <c r="S77"/>
  <c r="S76"/>
  <c r="S75"/>
  <c r="S74"/>
  <c r="S73"/>
  <c r="S72"/>
  <c r="S71"/>
  <c r="S69"/>
  <c r="S68"/>
  <c r="S67"/>
  <c r="S65"/>
  <c r="S64"/>
  <c r="S63"/>
  <c r="S62"/>
  <c r="S61"/>
  <c r="S60"/>
  <c r="S59"/>
  <c r="S57"/>
  <c r="S56"/>
  <c r="S55"/>
  <c r="S53"/>
  <c r="S52"/>
  <c r="S50"/>
  <c r="S49"/>
  <c r="S47"/>
  <c r="S46"/>
  <c r="S45"/>
  <c r="S44"/>
  <c r="S43"/>
  <c r="S42"/>
  <c r="S41"/>
  <c r="S40"/>
  <c r="S37"/>
  <c r="S33"/>
  <c r="S31"/>
  <c r="S30"/>
  <c r="S28"/>
  <c r="S27"/>
  <c r="S24"/>
  <c r="S23"/>
  <c r="S22"/>
  <c r="S21"/>
  <c r="S20"/>
  <c r="S18"/>
  <c r="S17"/>
  <c r="S16"/>
  <c r="S15"/>
  <c r="S14"/>
  <c r="S32" l="1"/>
  <c r="J34"/>
  <c r="J176" s="1"/>
  <c r="S36"/>
  <c r="S29"/>
  <c r="S110"/>
  <c r="S169"/>
  <c r="S173"/>
  <c r="S54"/>
  <c r="S48"/>
  <c r="S58"/>
  <c r="S26"/>
  <c r="S116"/>
  <c r="S133"/>
  <c r="I176"/>
  <c r="S160"/>
  <c r="S95"/>
  <c r="S79"/>
  <c r="S39"/>
  <c r="S166"/>
  <c r="S154"/>
  <c r="S144"/>
  <c r="S112"/>
  <c r="S104"/>
  <c r="S99"/>
  <c r="S70"/>
  <c r="S66"/>
  <c r="O176"/>
  <c r="R176"/>
  <c r="S51"/>
  <c r="N176"/>
  <c r="K176"/>
  <c r="L176"/>
  <c r="P176"/>
  <c r="S19"/>
  <c r="M176"/>
  <c r="Q176"/>
  <c r="S12"/>
  <c r="S34" l="1"/>
  <c r="S176"/>
</calcChain>
</file>

<file path=xl/sharedStrings.xml><?xml version="1.0" encoding="utf-8"?>
<sst xmlns="http://schemas.openxmlformats.org/spreadsheetml/2006/main" count="316" uniqueCount="189">
  <si>
    <t xml:space="preserve"> </t>
  </si>
  <si>
    <t>Descripción   Cuentas</t>
  </si>
  <si>
    <t>01</t>
  </si>
  <si>
    <t>Sueldos Fijos</t>
  </si>
  <si>
    <t>Sueldos Pers. Fijo en Trámite Pensión</t>
  </si>
  <si>
    <t>Sueldo Anual No. 13</t>
  </si>
  <si>
    <t>Prestaciones Laborales</t>
  </si>
  <si>
    <t>04</t>
  </si>
  <si>
    <t>Proporción de Vacaciones no Disfrutadas</t>
  </si>
  <si>
    <t xml:space="preserve">Compensacion por Gasto de Alimentacion </t>
  </si>
  <si>
    <t>02</t>
  </si>
  <si>
    <t>Compensación Horas Extraordinarias</t>
  </si>
  <si>
    <t>05</t>
  </si>
  <si>
    <t>Compensación Servicios de Seguridad</t>
  </si>
  <si>
    <t>06</t>
  </si>
  <si>
    <t>Compensacion por Resultados</t>
  </si>
  <si>
    <t>09</t>
  </si>
  <si>
    <t>Bono por desempeño</t>
  </si>
  <si>
    <t>Dietas en el País</t>
  </si>
  <si>
    <t>Gastos de Representación en el País</t>
  </si>
  <si>
    <t>Bonificaciones</t>
  </si>
  <si>
    <t>Bono Escolar</t>
  </si>
  <si>
    <t>03</t>
  </si>
  <si>
    <t>Gratificaciones por Aniversario Institución</t>
  </si>
  <si>
    <t>Otras Gratificaciones</t>
  </si>
  <si>
    <t>Contribuciones al Seguro de Salud</t>
  </si>
  <si>
    <t>Contribuciones al Seguro de Pensiones</t>
  </si>
  <si>
    <t>Contribucionesl al Seguro Riesgo Laboral</t>
  </si>
  <si>
    <t>Radiocomunicación</t>
  </si>
  <si>
    <t>Servicio Telefónico Larga Distancia</t>
  </si>
  <si>
    <t>Teléfono Local</t>
  </si>
  <si>
    <t>Telefax y Correos</t>
  </si>
  <si>
    <t>Servicio Internet y Televisión por Cable</t>
  </si>
  <si>
    <t>Energía Eléctrica</t>
  </si>
  <si>
    <t>Agua</t>
  </si>
  <si>
    <t>Recolección Residuos Sólidos</t>
  </si>
  <si>
    <t>Publicidad y Propaganda</t>
  </si>
  <si>
    <t>Impresión y Encuadernación</t>
  </si>
  <si>
    <t>Viáticos Dentro del País</t>
  </si>
  <si>
    <t>Viáticos Fuera del País</t>
  </si>
  <si>
    <t>Pasajes</t>
  </si>
  <si>
    <t>2</t>
  </si>
  <si>
    <t>Flete</t>
  </si>
  <si>
    <t>Peajes</t>
  </si>
  <si>
    <t>Alquileres y Rentas Edificios y Locales</t>
  </si>
  <si>
    <t>Alquiler de Equipo Educacional</t>
  </si>
  <si>
    <t>Alquiler de Equipo Computación</t>
  </si>
  <si>
    <t>Alquiler de Equipo Comunicación</t>
  </si>
  <si>
    <t>5</t>
  </si>
  <si>
    <t>3</t>
  </si>
  <si>
    <t>Alquiler de equipos de oficina y muebles</t>
  </si>
  <si>
    <t>4</t>
  </si>
  <si>
    <t>Alquiler de equipos de transponte, taccion y ele.</t>
  </si>
  <si>
    <t>Otros Alquileres</t>
  </si>
  <si>
    <t>Seguro de Bienes Inmuebles e Infraestructura</t>
  </si>
  <si>
    <t>Seguro de Bienes Muebles</t>
  </si>
  <si>
    <t>Seguros de Personas</t>
  </si>
  <si>
    <t>Obra menores en edificaciones</t>
  </si>
  <si>
    <t>Servicios Especiales de Mantenim. Y Reparaciones</t>
  </si>
  <si>
    <t>7</t>
  </si>
  <si>
    <t>1</t>
  </si>
  <si>
    <t>07</t>
  </si>
  <si>
    <t>Servicios de Pintura y derivados de Embellecimiento</t>
  </si>
  <si>
    <t>Mantenimiento y reparacion de muebles y equipos de oficina</t>
  </si>
  <si>
    <t>Mantenimiento y Repar. Equipo P/Para Computación</t>
  </si>
  <si>
    <t>Mantenimiento y Repar. Equipo  Educacional</t>
  </si>
  <si>
    <t>Mantenimiento y Repar. Equipo Transporte, T. y E.</t>
  </si>
  <si>
    <t>Gastos Judiciales</t>
  </si>
  <si>
    <t>Comisiones y Gasto Bancarios</t>
  </si>
  <si>
    <t>Servicios Funerarios y Gastos Conexos</t>
  </si>
  <si>
    <t>Fumigación</t>
  </si>
  <si>
    <t>Lavandería</t>
  </si>
  <si>
    <t>Limpieza e Higiene</t>
  </si>
  <si>
    <t>Eventos Generales</t>
  </si>
  <si>
    <t>Festividades</t>
  </si>
  <si>
    <t>Actuaciones Artísticas</t>
  </si>
  <si>
    <t>Servicios Jurídicos</t>
  </si>
  <si>
    <t>Servicios de Capacitación</t>
  </si>
  <si>
    <t>Servicios de Informática y Sistemas Computarizados</t>
  </si>
  <si>
    <t>Otros Servios Técnicos Profesionales</t>
  </si>
  <si>
    <t>Impuestos</t>
  </si>
  <si>
    <t>Alimentos y Bebidas para Personas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</si>
  <si>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</si>
  <si>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</si>
  <si>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</si>
  <si>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</si>
  <si>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</si>
  <si>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</si>
  <si>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</si>
  <si>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Papel y Cartón</t>
  </si>
  <si>
    <t>Productos Artes Gráficas</t>
  </si>
  <si>
    <t>Libros, Revistas y Periódicos</t>
  </si>
  <si>
    <t>Textos de Enseñanza</t>
  </si>
  <si>
    <t>Productos Medicinales para Uso Humano</t>
  </si>
  <si>
    <t>Llantas y Neumáticos</t>
  </si>
  <si>
    <t>Artículos de Caucho</t>
  </si>
  <si>
    <t>Artículos de Plásticos</t>
  </si>
  <si>
    <t>Productos de Cemento</t>
  </si>
  <si>
    <t>Productos de Cal</t>
  </si>
  <si>
    <t>Productos de Yeso</t>
  </si>
  <si>
    <t>Productos de Arcilla y Derivados</t>
  </si>
  <si>
    <t>Productos de Vidrio</t>
  </si>
  <si>
    <t>Productos de Loza</t>
  </si>
  <si>
    <t>Productos de Porcelana</t>
  </si>
  <si>
    <t>Productos Ferrosos</t>
  </si>
  <si>
    <t>Productos no Ferrosos</t>
  </si>
  <si>
    <t>Herramientas Menores</t>
  </si>
  <si>
    <t>Accesorios de Metal</t>
  </si>
  <si>
    <t>Petroleo Crudo</t>
  </si>
  <si>
    <t>Piedra, Arcilla y Arena</t>
  </si>
  <si>
    <t>Productos Aislantes</t>
  </si>
  <si>
    <t>Productos Abransivos</t>
  </si>
  <si>
    <t>Otros minerales</t>
  </si>
  <si>
    <t>Gasolina</t>
  </si>
  <si>
    <t>Gasoil</t>
  </si>
  <si>
    <t>Gas GLP</t>
  </si>
  <si>
    <t>Aceites y Grasas</t>
  </si>
  <si>
    <t>Lubricantes</t>
  </si>
  <si>
    <t>Productos Químicos de Uso Personal</t>
  </si>
  <si>
    <t>Abonos y fertilizantes</t>
  </si>
  <si>
    <t>Insecticidas, Fumigantes y Otros</t>
  </si>
  <si>
    <t>Pinturas, Lacas, Barnices, Diluyentes y Absorb. P/Pint.</t>
  </si>
  <si>
    <t>99</t>
  </si>
  <si>
    <t>Otros Productos Quimicos Conexos</t>
  </si>
  <si>
    <t>Material para Limpieza</t>
  </si>
  <si>
    <t>Utiles Escritorio, Oficina, Informática y Enseñanza</t>
  </si>
  <si>
    <t>Utiles Dest. A Actividades Deportivas y Recreativas</t>
  </si>
  <si>
    <t>Utiles Cocina y Comedor</t>
  </si>
  <si>
    <t>Productos Eléctricos y Afines</t>
  </si>
  <si>
    <t>Otros Repuestos y Accesorios Menores</t>
  </si>
  <si>
    <t>Productos y Utiles Varios</t>
  </si>
  <si>
    <t>Productos y Utiles Diversos</t>
  </si>
  <si>
    <t>Ayudas y donaciones a hogares y personas</t>
  </si>
  <si>
    <t>Tranferencias corrientes  asic. Sin f. de lucros</t>
  </si>
  <si>
    <t>Otras transferenc. A instituciones desc. Y auton.</t>
  </si>
  <si>
    <t>Tranferencia corrientes a organismo internac.</t>
  </si>
  <si>
    <t>Muebles de Oficina y Estantería</t>
  </si>
  <si>
    <t>Equipo Computacional</t>
  </si>
  <si>
    <t>Electrodomésticos</t>
  </si>
  <si>
    <t>Otros Mobiliarios no Identificados Precedentemente</t>
  </si>
  <si>
    <t>Equipos y Aparatos Audiovisuales</t>
  </si>
  <si>
    <t>Automoviles y camiones</t>
  </si>
  <si>
    <t xml:space="preserve">Equipo de Traccion </t>
  </si>
  <si>
    <t>Sistemas Aire Acondicionado</t>
  </si>
  <si>
    <t>Herramientas y Maquinarias Menores</t>
  </si>
  <si>
    <t xml:space="preserve">Otros Equipos </t>
  </si>
  <si>
    <t xml:space="preserve">Programas de Informática </t>
  </si>
  <si>
    <t xml:space="preserve">Informaticas 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</si>
  <si>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</si>
  <si>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</si>
  <si>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</si>
  <si>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</si>
  <si>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</si>
  <si>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</si>
  <si>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</si>
  <si>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</si>
  <si>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</si>
  <si>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</si>
  <si>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</si>
  <si>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</si>
  <si>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</si>
  <si>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</si>
  <si>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</si>
  <si>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</si>
  <si>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</si>
  <si>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</si>
  <si>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</si>
  <si>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</si>
  <si>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</si>
  <si>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</si>
  <si>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</si>
  <si>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</si>
  <si>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</si>
  <si>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</si>
  <si>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</si>
  <si>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</si>
  <si>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</si>
  <si>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</si>
  <si>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</si>
  <si>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 xml:space="preserve">Preparado por: </t>
  </si>
  <si>
    <t>Revisado por:</t>
  </si>
  <si>
    <t>Autorizado por:</t>
  </si>
  <si>
    <t>__________________________________________________</t>
  </si>
  <si>
    <t xml:space="preserve">               __________________________________________________________</t>
  </si>
  <si>
    <t>Sueldos Personal en Periodo Probatorio</t>
  </si>
  <si>
    <t xml:space="preserve"> Compensacion Extraordinaria Anual</t>
  </si>
  <si>
    <t xml:space="preserve"> Reparaciones Menores</t>
  </si>
  <si>
    <t xml:space="preserve">                                                                                           __________________________________________________</t>
  </si>
  <si>
    <t>"Año de la Innovacion y la Competitividad"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</si>
</sst>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3" borderId="6" xfId="0" applyFont="1" applyFill="1" applyBorder="1" applyAlignment="1"/>
    <xf numFmtId="43" fontId="6" fillId="3" borderId="1" xfId="0" applyNumberFormat="1" applyFont="1" applyFill="1" applyBorder="1" applyAlignment="1"/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43" fontId="9" fillId="2" borderId="2" xfId="1" applyFont="1" applyFill="1" applyBorder="1"/>
    <xf numFmtId="4" fontId="9" fillId="2" borderId="2" xfId="0" applyNumberFormat="1" applyFont="1" applyFill="1" applyBorder="1"/>
    <xf numFmtId="49" fontId="9" fillId="0" borderId="2" xfId="1" applyNumberFormat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9" fillId="0" borderId="2" xfId="1" applyFont="1" applyBorder="1" applyAlignment="1">
      <alignment horizontal="left"/>
    </xf>
    <xf numFmtId="43" fontId="10" fillId="2" borderId="2" xfId="1" applyFont="1" applyFill="1" applyBorder="1"/>
    <xf numFmtId="43" fontId="11" fillId="2" borderId="2" xfId="1" applyFont="1" applyFill="1" applyBorder="1"/>
    <xf numFmtId="0" fontId="6" fillId="0" borderId="2" xfId="0" applyFont="1" applyBorder="1" applyAlignment="1">
      <alignment horizontal="center"/>
    </xf>
    <xf numFmtId="49" fontId="9" fillId="3" borderId="2" xfId="1" applyNumberFormat="1" applyFont="1" applyFill="1" applyBorder="1" applyAlignment="1"/>
    <xf numFmtId="43" fontId="9" fillId="3" borderId="2" xfId="1" applyFont="1" applyFill="1" applyBorder="1" applyAlignment="1"/>
    <xf numFmtId="43" fontId="6" fillId="3" borderId="2" xfId="1" applyFont="1" applyFill="1" applyBorder="1" applyAlignment="1"/>
    <xf numFmtId="43" fontId="6" fillId="4" borderId="2" xfId="1" applyFont="1" applyFill="1" applyBorder="1" applyAlignment="1"/>
    <xf numFmtId="0" fontId="11" fillId="2" borderId="2" xfId="0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43" fontId="11" fillId="2" borderId="2" xfId="1" applyFont="1" applyFill="1" applyBorder="1" applyAlignment="1">
      <alignment horizontal="center"/>
    </xf>
    <xf numFmtId="43" fontId="11" fillId="2" borderId="2" xfId="1" applyFont="1" applyFill="1" applyBorder="1" applyAlignment="1">
      <alignment horizontal="left"/>
    </xf>
    <xf numFmtId="43" fontId="11" fillId="2" borderId="2" xfId="1" applyNumberFormat="1" applyFont="1" applyFill="1" applyBorder="1"/>
    <xf numFmtId="49" fontId="6" fillId="0" borderId="2" xfId="0" applyNumberFormat="1" applyFont="1" applyBorder="1" applyAlignment="1">
      <alignment horizontal="center"/>
    </xf>
    <xf numFmtId="43" fontId="9" fillId="0" borderId="2" xfId="1" applyFont="1" applyBorder="1"/>
    <xf numFmtId="43" fontId="9" fillId="0" borderId="2" xfId="1" applyFont="1" applyBorder="1" applyAlignment="1"/>
    <xf numFmtId="0" fontId="9" fillId="3" borderId="2" xfId="0" applyFont="1" applyFill="1" applyBorder="1" applyAlignment="1"/>
    <xf numFmtId="0" fontId="11" fillId="4" borderId="2" xfId="0" applyFont="1" applyFill="1" applyBorder="1" applyAlignment="1">
      <alignment horizontal="center"/>
    </xf>
    <xf numFmtId="49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43" fontId="9" fillId="2" borderId="2" xfId="1" applyNumberFormat="1" applyFont="1" applyFill="1" applyBorder="1"/>
    <xf numFmtId="43" fontId="6" fillId="4" borderId="2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3" fontId="9" fillId="2" borderId="1" xfId="1" applyFont="1" applyFill="1" applyBorder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1" applyNumberFormat="1" applyFont="1" applyBorder="1" applyAlignment="1">
      <alignment horizontal="center" wrapText="1"/>
    </xf>
    <xf numFmtId="0" fontId="7" fillId="0" borderId="10" xfId="1" applyNumberFormat="1" applyFont="1" applyFill="1" applyBorder="1" applyAlignment="1">
      <alignment horizontal="center" wrapText="1"/>
    </xf>
    <xf numFmtId="0" fontId="9" fillId="0" borderId="8" xfId="0" applyFont="1" applyBorder="1"/>
    <xf numFmtId="0" fontId="6" fillId="0" borderId="15" xfId="0" applyFont="1" applyBorder="1" applyAlignment="1">
      <alignment horizontal="center"/>
    </xf>
    <xf numFmtId="43" fontId="6" fillId="3" borderId="16" xfId="0" applyNumberFormat="1" applyFont="1" applyFill="1" applyBorder="1"/>
    <xf numFmtId="0" fontId="9" fillId="0" borderId="17" xfId="0" applyFont="1" applyBorder="1" applyAlignment="1">
      <alignment horizontal="center"/>
    </xf>
    <xf numFmtId="43" fontId="9" fillId="0" borderId="16" xfId="0" applyNumberFormat="1" applyFont="1" applyBorder="1"/>
    <xf numFmtId="0" fontId="6" fillId="0" borderId="17" xfId="0" applyFont="1" applyBorder="1" applyAlignment="1">
      <alignment horizontal="center"/>
    </xf>
    <xf numFmtId="43" fontId="6" fillId="4" borderId="16" xfId="0" applyNumberFormat="1" applyFont="1" applyFill="1" applyBorder="1"/>
    <xf numFmtId="0" fontId="11" fillId="2" borderId="17" xfId="0" applyFont="1" applyFill="1" applyBorder="1" applyAlignment="1">
      <alignment horizontal="center"/>
    </xf>
    <xf numFmtId="43" fontId="9" fillId="2" borderId="16" xfId="0" applyNumberFormat="1" applyFont="1" applyFill="1" applyBorder="1"/>
    <xf numFmtId="0" fontId="9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3" fontId="6" fillId="5" borderId="22" xfId="1" applyFont="1" applyFill="1" applyBorder="1"/>
    <xf numFmtId="43" fontId="6" fillId="5" borderId="23" xfId="1" applyFont="1" applyFill="1" applyBorder="1"/>
    <xf numFmtId="43" fontId="6" fillId="5" borderId="24" xfId="1" applyFont="1" applyFill="1" applyBorder="1"/>
    <xf numFmtId="0" fontId="6" fillId="6" borderId="17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43" fontId="9" fillId="6" borderId="2" xfId="1" applyFont="1" applyFill="1" applyBorder="1"/>
    <xf numFmtId="43" fontId="9" fillId="6" borderId="16" xfId="0" applyNumberFormat="1" applyFont="1" applyFill="1" applyBorder="1"/>
    <xf numFmtId="43" fontId="6" fillId="6" borderId="16" xfId="0" applyNumberFormat="1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13" xfId="1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43" fontId="13" fillId="5" borderId="22" xfId="1" applyFont="1" applyFill="1" applyBorder="1"/>
    <xf numFmtId="0" fontId="12" fillId="0" borderId="0" xfId="0" applyFont="1" applyAlignment="1"/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1</xdr:row>
      <xdr:rowOff>123826</xdr:rowOff>
    </xdr:from>
    <xdr:to>
      <xdr:col>16</xdr:col>
      <xdr:colOff>866775</xdr:colOff>
      <xdr:row>6</xdr:row>
      <xdr:rowOff>142875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8200" y="314326"/>
          <a:ext cx="1562100" cy="11906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V200"/>
  <sheetViews>
    <sheetView tabSelected="1" workbookViewId="0">
      <selection activeCell="A3" sqref="A3:S3"/>
    </sheetView>
  </sheetViews>
  <sheetFormatPr baseColWidth="10" defaultRowHeight="15"/>
  <cols>
    <col min="1" max="1" width="3.28515625" customWidth="1"/>
    <col min="2" max="2" width="3.140625" customWidth="1"/>
    <col min="3" max="3" width="3.5703125" customWidth="1"/>
    <col min="4" max="4" width="5.140625" customWidth="1"/>
    <col min="5" max="5" width="6.85546875" customWidth="1"/>
    <col min="6" max="6" width="43.5703125" customWidth="1"/>
    <col min="7" max="7" width="14.42578125" customWidth="1"/>
    <col min="8" max="8" width="13.42578125" customWidth="1"/>
    <col min="9" max="9" width="13.85546875" customWidth="1"/>
    <col min="10" max="10" width="13.28515625" customWidth="1"/>
    <col min="11" max="11" width="13.7109375" customWidth="1"/>
    <col min="12" max="12" width="13.42578125" customWidth="1"/>
    <col min="13" max="13" width="14.140625" customWidth="1"/>
    <col min="14" max="14" width="13.5703125" customWidth="1"/>
    <col min="15" max="15" width="14.5703125" customWidth="1"/>
    <col min="16" max="16" width="14" customWidth="1"/>
    <col min="17" max="17" width="13.7109375" customWidth="1"/>
    <col min="18" max="18" width="14.5703125" customWidth="1"/>
    <col min="19" max="19" width="14.7109375" customWidth="1"/>
    <col min="20" max="20" width="15.140625" bestFit="1" customWidth="1"/>
    <col min="21" max="21" width="13.140625" customWidth="1"/>
    <col min="22" max="22" width="11.5703125" bestFit="1" customWidth="1"/>
  </cols>
  <sheetData>
    <row r="1" spans="1:282" ht="21" customHeight="1">
      <c r="A1" s="2" t="s">
        <v>0</v>
      </c>
      <c r="B1" s="2"/>
      <c r="C1" s="2"/>
      <c r="D1" s="2"/>
      <c r="E1" s="2"/>
      <c r="F1" s="82"/>
      <c r="G1" s="82"/>
      <c r="H1" s="82"/>
      <c r="I1" s="82"/>
      <c r="J1" s="82"/>
      <c r="K1" s="82"/>
      <c r="L1" s="82"/>
      <c r="M1" s="2"/>
      <c r="N1" s="2"/>
      <c r="O1" s="2"/>
      <c r="P1" s="2"/>
      <c r="Q1" s="2"/>
      <c r="R1" s="2"/>
      <c r="S1" s="1"/>
      <c r="T1" s="1"/>
    </row>
    <row r="2" spans="1:282" ht="21">
      <c r="A2" s="86" t="s">
        <v>160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48"/>
    </row>
    <row r="3" spans="1:282" s="1" customFormat="1" ht="21">
      <c r="A3" s="86" t="s">
        <v>188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48"/>
    </row>
    <row r="4" spans="1:282" s="1" customFormat="1" ht="18.75">
      <c r="A4" s="87" t="s">
        <v>161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49"/>
    </row>
    <row r="5" spans="1:282" s="1" customFormat="1" ht="15.75">
      <c r="A5" s="88" t="s">
        <v>162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50"/>
    </row>
    <row r="6" spans="1:282" s="1" customFormat="1" ht="15.75">
      <c r="A6" s="88" t="s">
        <v>163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50"/>
    </row>
    <row r="7" spans="1:282" ht="15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50"/>
    </row>
    <row r="8" spans="1:282" ht="15.75">
      <c r="A8" s="88" t="s">
        <v>164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50"/>
    </row>
    <row r="9" spans="1:282" s="53" customFormat="1" ht="15.75" thickBot="1">
      <c r="A9" s="51"/>
      <c r="B9" s="51"/>
      <c r="C9" s="51"/>
      <c r="D9" s="51"/>
      <c r="E9" s="51"/>
      <c r="F9" s="4"/>
      <c r="G9" s="52"/>
      <c r="H9" s="52"/>
      <c r="I9" s="52"/>
      <c r="J9" s="52"/>
      <c r="K9" s="52"/>
      <c r="L9" s="52"/>
      <c r="N9" s="54"/>
    </row>
    <row r="10" spans="1:282" s="58" customFormat="1" ht="33" customHeight="1" thickBot="1">
      <c r="A10" s="83" t="s">
        <v>166</v>
      </c>
      <c r="B10" s="84"/>
      <c r="C10" s="84"/>
      <c r="D10" s="84"/>
      <c r="E10" s="85"/>
      <c r="F10" s="55" t="s">
        <v>1</v>
      </c>
      <c r="G10" s="56" t="s">
        <v>148</v>
      </c>
      <c r="H10" s="56" t="s">
        <v>149</v>
      </c>
      <c r="I10" s="56" t="s">
        <v>150</v>
      </c>
      <c r="J10" s="56" t="s">
        <v>151</v>
      </c>
      <c r="K10" s="56" t="s">
        <v>152</v>
      </c>
      <c r="L10" s="56" t="s">
        <v>153</v>
      </c>
      <c r="M10" s="56" t="s">
        <v>154</v>
      </c>
      <c r="N10" s="57" t="s">
        <v>155</v>
      </c>
      <c r="O10" s="57" t="s">
        <v>156</v>
      </c>
      <c r="P10" s="57" t="s">
        <v>157</v>
      </c>
      <c r="Q10" s="57" t="s">
        <v>158</v>
      </c>
      <c r="R10" s="57" t="s">
        <v>159</v>
      </c>
      <c r="S10" s="68" t="s">
        <v>165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</row>
    <row r="11" spans="1:282" s="5" customFormat="1" ht="18" customHeight="1">
      <c r="A11" s="77">
        <v>2</v>
      </c>
      <c r="B11" s="78">
        <v>1</v>
      </c>
      <c r="C11" s="89" t="s">
        <v>167</v>
      </c>
      <c r="D11" s="89"/>
      <c r="E11" s="89"/>
      <c r="F11" s="8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</row>
    <row r="12" spans="1:282" s="5" customFormat="1" ht="19.5" customHeight="1">
      <c r="A12" s="59">
        <v>2</v>
      </c>
      <c r="B12" s="6">
        <v>1</v>
      </c>
      <c r="C12" s="6">
        <v>1</v>
      </c>
      <c r="D12" s="7"/>
      <c r="E12" s="7"/>
      <c r="F12" s="7"/>
      <c r="G12" s="8">
        <f>+G13+G14+G15+G16+G17+G18</f>
        <v>22157680.529999997</v>
      </c>
      <c r="H12" s="8">
        <f>+H13+H14+H15+H16+H17+H18</f>
        <v>22225503.870000001</v>
      </c>
      <c r="I12" s="8">
        <f t="shared" ref="I12:P12" si="0">+I13+I14+I15+I16+I17+I18</f>
        <v>0</v>
      </c>
      <c r="J12" s="8">
        <f>+J13+J14+J15+J16+J17+J18</f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>+Q13+Q14+Q15+Q16+Q17+Q18</f>
        <v>0</v>
      </c>
      <c r="R12" s="8">
        <f>+R13+R14+R15+R16+R17+R18</f>
        <v>0</v>
      </c>
      <c r="S12" s="60">
        <f>+G12+H12+I12+J12+K12+L12+M12+N12+O12+P12+Q12+R12</f>
        <v>44383184.399999999</v>
      </c>
    </row>
    <row r="13" spans="1:282" s="5" customFormat="1" ht="12.75">
      <c r="A13" s="61">
        <v>2</v>
      </c>
      <c r="B13" s="9">
        <v>1</v>
      </c>
      <c r="C13" s="9">
        <v>1</v>
      </c>
      <c r="D13" s="10">
        <v>1</v>
      </c>
      <c r="E13" s="10" t="s">
        <v>2</v>
      </c>
      <c r="F13" s="11" t="s">
        <v>3</v>
      </c>
      <c r="G13" s="12">
        <v>18567415.079999998</v>
      </c>
      <c r="H13" s="12">
        <v>18610331.75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62">
        <f>+G13+H13+I13+J13+K13+L13+M13+N13+O13+P13+Q13+R13</f>
        <v>37177746.829999998</v>
      </c>
    </row>
    <row r="14" spans="1:282" s="5" customFormat="1" ht="12.75">
      <c r="A14" s="61">
        <v>2</v>
      </c>
      <c r="B14" s="9">
        <v>1</v>
      </c>
      <c r="C14" s="9">
        <v>1</v>
      </c>
      <c r="D14" s="10">
        <v>2</v>
      </c>
      <c r="E14" s="10" t="s">
        <v>12</v>
      </c>
      <c r="F14" s="11" t="s">
        <v>184</v>
      </c>
      <c r="G14" s="12">
        <v>118000</v>
      </c>
      <c r="H14" s="12">
        <v>118000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62">
        <f t="shared" ref="S14:S77" si="1">+G14+H14+I14+J14+K14+L14+M14+N14+O14+P14+Q14+R14</f>
        <v>236000</v>
      </c>
    </row>
    <row r="15" spans="1:282" s="5" customFormat="1" ht="12.75">
      <c r="A15" s="61">
        <v>2</v>
      </c>
      <c r="B15" s="9">
        <v>1</v>
      </c>
      <c r="C15" s="9">
        <v>1</v>
      </c>
      <c r="D15" s="10">
        <v>3</v>
      </c>
      <c r="E15" s="10" t="s">
        <v>2</v>
      </c>
      <c r="F15" s="11" t="s">
        <v>4</v>
      </c>
      <c r="G15" s="13">
        <v>3472265.45</v>
      </c>
      <c r="H15" s="13">
        <v>3385067.46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62">
        <f t="shared" si="1"/>
        <v>6857332.9100000001</v>
      </c>
    </row>
    <row r="16" spans="1:282" s="5" customFormat="1" ht="12.75">
      <c r="A16" s="61">
        <v>2</v>
      </c>
      <c r="B16" s="9">
        <v>1</v>
      </c>
      <c r="C16" s="9">
        <v>1</v>
      </c>
      <c r="D16" s="14">
        <v>4</v>
      </c>
      <c r="E16" s="15" t="s">
        <v>2</v>
      </c>
      <c r="F16" s="16" t="s">
        <v>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62">
        <f t="shared" si="1"/>
        <v>0</v>
      </c>
    </row>
    <row r="17" spans="1:19" s="5" customFormat="1" ht="12.75">
      <c r="A17" s="61">
        <v>2</v>
      </c>
      <c r="B17" s="9">
        <v>1</v>
      </c>
      <c r="C17" s="9">
        <v>1</v>
      </c>
      <c r="D17" s="14">
        <v>5</v>
      </c>
      <c r="E17" s="15" t="s">
        <v>2</v>
      </c>
      <c r="F17" s="16" t="s">
        <v>6</v>
      </c>
      <c r="G17" s="18">
        <v>0</v>
      </c>
      <c r="H17" s="18">
        <v>95953.3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62">
        <f t="shared" si="1"/>
        <v>95953.3</v>
      </c>
    </row>
    <row r="18" spans="1:19" s="5" customFormat="1" ht="12.75">
      <c r="A18" s="61">
        <v>2</v>
      </c>
      <c r="B18" s="9">
        <v>1</v>
      </c>
      <c r="C18" s="9">
        <v>1</v>
      </c>
      <c r="D18" s="14">
        <v>5</v>
      </c>
      <c r="E18" s="15" t="s">
        <v>7</v>
      </c>
      <c r="F18" s="16" t="s">
        <v>8</v>
      </c>
      <c r="G18" s="18">
        <v>0</v>
      </c>
      <c r="H18" s="18">
        <v>16151.36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62">
        <f t="shared" si="1"/>
        <v>16151.36</v>
      </c>
    </row>
    <row r="19" spans="1:19" s="5" customFormat="1" ht="12.75">
      <c r="A19" s="63">
        <v>2</v>
      </c>
      <c r="B19" s="19">
        <v>1</v>
      </c>
      <c r="C19" s="19">
        <v>2</v>
      </c>
      <c r="D19" s="20"/>
      <c r="E19" s="21"/>
      <c r="F19" s="21"/>
      <c r="G19" s="22">
        <f>+G20+G21+G22+G23+G24+G25</f>
        <v>1994977.71</v>
      </c>
      <c r="H19" s="22">
        <f t="shared" ref="H19:R19" si="2">+H20+H21+H22+H23+H24+H25</f>
        <v>1972642.88</v>
      </c>
      <c r="I19" s="22">
        <f t="shared" si="2"/>
        <v>0</v>
      </c>
      <c r="J19" s="22">
        <f>+J20+J21+J22+J23+J24+J25</f>
        <v>0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0</v>
      </c>
      <c r="S19" s="60">
        <f t="shared" si="1"/>
        <v>3967620.59</v>
      </c>
    </row>
    <row r="20" spans="1:19" s="5" customFormat="1" ht="12.75">
      <c r="A20" s="61">
        <v>2</v>
      </c>
      <c r="B20" s="9">
        <v>1</v>
      </c>
      <c r="C20" s="9">
        <v>2</v>
      </c>
      <c r="D20" s="14">
        <v>2</v>
      </c>
      <c r="E20" s="15" t="s">
        <v>2</v>
      </c>
      <c r="F20" s="16" t="s">
        <v>9</v>
      </c>
      <c r="G20" s="18">
        <v>191000</v>
      </c>
      <c r="H20" s="18">
        <v>172000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62">
        <f t="shared" si="1"/>
        <v>363000</v>
      </c>
    </row>
    <row r="21" spans="1:19" s="5" customFormat="1" ht="12.75">
      <c r="A21" s="61">
        <v>2</v>
      </c>
      <c r="B21" s="9">
        <v>1</v>
      </c>
      <c r="C21" s="9">
        <v>2</v>
      </c>
      <c r="D21" s="14">
        <v>2</v>
      </c>
      <c r="E21" s="15" t="s">
        <v>10</v>
      </c>
      <c r="F21" s="16" t="s">
        <v>11</v>
      </c>
      <c r="G21" s="18">
        <v>0</v>
      </c>
      <c r="H21" s="18">
        <v>33665.17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62">
        <f t="shared" si="1"/>
        <v>33665.17</v>
      </c>
    </row>
    <row r="22" spans="1:19" s="5" customFormat="1" ht="12.75">
      <c r="A22" s="61">
        <v>2</v>
      </c>
      <c r="B22" s="9">
        <v>1</v>
      </c>
      <c r="C22" s="9">
        <v>2</v>
      </c>
      <c r="D22" s="14">
        <v>2</v>
      </c>
      <c r="E22" s="15" t="s">
        <v>12</v>
      </c>
      <c r="F22" s="16" t="s">
        <v>13</v>
      </c>
      <c r="G22" s="12">
        <v>1803977.71</v>
      </c>
      <c r="H22" s="12">
        <v>1766977.71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62">
        <f t="shared" si="1"/>
        <v>3570955.42</v>
      </c>
    </row>
    <row r="23" spans="1:19" s="5" customFormat="1" ht="12.75">
      <c r="A23" s="61">
        <v>2</v>
      </c>
      <c r="B23" s="9">
        <v>1</v>
      </c>
      <c r="C23" s="9">
        <v>2</v>
      </c>
      <c r="D23" s="14">
        <v>2</v>
      </c>
      <c r="E23" s="15" t="s">
        <v>14</v>
      </c>
      <c r="F23" s="16" t="s">
        <v>15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62">
        <f t="shared" si="1"/>
        <v>0</v>
      </c>
    </row>
    <row r="24" spans="1:19" s="5" customFormat="1" ht="12.75">
      <c r="A24" s="61">
        <v>2</v>
      </c>
      <c r="B24" s="9">
        <v>1</v>
      </c>
      <c r="C24" s="9">
        <v>2</v>
      </c>
      <c r="D24" s="14">
        <v>2</v>
      </c>
      <c r="E24" s="15" t="s">
        <v>16</v>
      </c>
      <c r="F24" s="16" t="s">
        <v>17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62">
        <f t="shared" si="1"/>
        <v>0</v>
      </c>
    </row>
    <row r="25" spans="1:19" s="5" customFormat="1" ht="12.75">
      <c r="A25" s="61">
        <v>2</v>
      </c>
      <c r="B25" s="9">
        <v>1</v>
      </c>
      <c r="C25" s="9">
        <v>2</v>
      </c>
      <c r="D25" s="14">
        <v>2</v>
      </c>
      <c r="E25" s="15" t="s">
        <v>22</v>
      </c>
      <c r="F25" s="16" t="s">
        <v>185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62"/>
    </row>
    <row r="26" spans="1:19" s="5" customFormat="1" ht="12.75">
      <c r="A26" s="63">
        <v>2</v>
      </c>
      <c r="B26" s="19">
        <v>1</v>
      </c>
      <c r="C26" s="19">
        <v>3</v>
      </c>
      <c r="D26" s="20"/>
      <c r="E26" s="21"/>
      <c r="F26" s="21"/>
      <c r="G26" s="22">
        <f>+G27+G28</f>
        <v>166845</v>
      </c>
      <c r="H26" s="22">
        <f>+H27+H28</f>
        <v>166845</v>
      </c>
      <c r="I26" s="22">
        <f t="shared" ref="I26:Q26" si="3">+I27+I28</f>
        <v>0</v>
      </c>
      <c r="J26" s="22">
        <f>+J27+J28</f>
        <v>0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22">
        <f t="shared" si="3"/>
        <v>0</v>
      </c>
      <c r="O26" s="22">
        <f t="shared" si="3"/>
        <v>0</v>
      </c>
      <c r="P26" s="22">
        <f t="shared" si="3"/>
        <v>0</v>
      </c>
      <c r="Q26" s="22">
        <f t="shared" si="3"/>
        <v>0</v>
      </c>
      <c r="R26" s="22">
        <f>+R27+R28</f>
        <v>0</v>
      </c>
      <c r="S26" s="60">
        <f t="shared" si="1"/>
        <v>333690</v>
      </c>
    </row>
    <row r="27" spans="1:19" s="5" customFormat="1" ht="12.75">
      <c r="A27" s="61">
        <v>2</v>
      </c>
      <c r="B27" s="9">
        <v>1</v>
      </c>
      <c r="C27" s="9">
        <v>3</v>
      </c>
      <c r="D27" s="14">
        <v>1</v>
      </c>
      <c r="E27" s="15" t="s">
        <v>2</v>
      </c>
      <c r="F27" s="16" t="s">
        <v>18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62">
        <f t="shared" si="1"/>
        <v>0</v>
      </c>
    </row>
    <row r="28" spans="1:19" s="5" customFormat="1" ht="12.75">
      <c r="A28" s="61">
        <v>2</v>
      </c>
      <c r="B28" s="9">
        <v>1</v>
      </c>
      <c r="C28" s="9">
        <v>3</v>
      </c>
      <c r="D28" s="14">
        <v>2</v>
      </c>
      <c r="E28" s="15" t="s">
        <v>2</v>
      </c>
      <c r="F28" s="16" t="s">
        <v>19</v>
      </c>
      <c r="G28" s="12">
        <v>166845</v>
      </c>
      <c r="H28" s="12">
        <v>166845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62">
        <f t="shared" si="1"/>
        <v>333690</v>
      </c>
    </row>
    <row r="29" spans="1:19" s="5" customFormat="1" ht="12.75">
      <c r="A29" s="63">
        <v>2</v>
      </c>
      <c r="B29" s="19">
        <v>1</v>
      </c>
      <c r="C29" s="19">
        <v>4</v>
      </c>
      <c r="D29" s="20"/>
      <c r="E29" s="21"/>
      <c r="F29" s="21"/>
      <c r="G29" s="8">
        <f>+G30+G31++G32+G33</f>
        <v>0</v>
      </c>
      <c r="H29" s="8">
        <f>+H30+H31++H32+H33</f>
        <v>29470760.780000001</v>
      </c>
      <c r="I29" s="8">
        <f t="shared" ref="I29:Q29" si="4">+I30+I31++I32+I33</f>
        <v>0</v>
      </c>
      <c r="J29" s="8">
        <f>+J30+J31++J32+J33</f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0</v>
      </c>
      <c r="Q29" s="8">
        <f t="shared" si="4"/>
        <v>0</v>
      </c>
      <c r="R29" s="8">
        <f>+R30+R31++R32+R33</f>
        <v>0</v>
      </c>
      <c r="S29" s="60">
        <f t="shared" si="1"/>
        <v>29470760.780000001</v>
      </c>
    </row>
    <row r="30" spans="1:19" s="5" customFormat="1" ht="12.75">
      <c r="A30" s="61">
        <v>2</v>
      </c>
      <c r="B30" s="9">
        <v>1</v>
      </c>
      <c r="C30" s="9">
        <v>4</v>
      </c>
      <c r="D30" s="14">
        <v>1</v>
      </c>
      <c r="E30" s="15" t="s">
        <v>2</v>
      </c>
      <c r="F30" s="16" t="s">
        <v>20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2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62">
        <f t="shared" si="1"/>
        <v>0</v>
      </c>
    </row>
    <row r="31" spans="1:19" s="5" customFormat="1" ht="12.75">
      <c r="A31" s="61">
        <v>2</v>
      </c>
      <c r="B31" s="9">
        <v>1</v>
      </c>
      <c r="C31" s="9">
        <v>4</v>
      </c>
      <c r="D31" s="14">
        <v>2</v>
      </c>
      <c r="E31" s="15" t="s">
        <v>2</v>
      </c>
      <c r="F31" s="16" t="s">
        <v>21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2">
        <v>0</v>
      </c>
      <c r="N31" s="12">
        <v>0</v>
      </c>
      <c r="O31" s="17">
        <v>0</v>
      </c>
      <c r="P31" s="17">
        <v>0</v>
      </c>
      <c r="Q31" s="17">
        <v>0</v>
      </c>
      <c r="R31" s="17">
        <v>0</v>
      </c>
      <c r="S31" s="62">
        <f t="shared" si="1"/>
        <v>0</v>
      </c>
    </row>
    <row r="32" spans="1:19" s="5" customFormat="1" ht="12.75">
      <c r="A32" s="61">
        <v>2</v>
      </c>
      <c r="B32" s="9">
        <v>1</v>
      </c>
      <c r="C32" s="9">
        <v>4</v>
      </c>
      <c r="D32" s="14">
        <v>2</v>
      </c>
      <c r="E32" s="15" t="s">
        <v>22</v>
      </c>
      <c r="F32" s="16" t="s">
        <v>23</v>
      </c>
      <c r="G32" s="12">
        <v>0</v>
      </c>
      <c r="H32" s="12">
        <v>29470760.780000001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62">
        <f t="shared" si="1"/>
        <v>29470760.780000001</v>
      </c>
    </row>
    <row r="33" spans="1:21" s="5" customFormat="1" ht="12.75">
      <c r="A33" s="61">
        <v>2</v>
      </c>
      <c r="B33" s="9">
        <v>1</v>
      </c>
      <c r="C33" s="9">
        <v>4</v>
      </c>
      <c r="D33" s="14">
        <v>2</v>
      </c>
      <c r="E33" s="14" t="s">
        <v>7</v>
      </c>
      <c r="F33" s="16" t="s">
        <v>24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62">
        <f t="shared" si="1"/>
        <v>0</v>
      </c>
    </row>
    <row r="34" spans="1:21" s="5" customFormat="1" ht="12.75">
      <c r="A34" s="63">
        <v>2</v>
      </c>
      <c r="B34" s="19">
        <v>1</v>
      </c>
      <c r="C34" s="19">
        <v>5</v>
      </c>
      <c r="D34" s="20"/>
      <c r="E34" s="21"/>
      <c r="F34" s="21"/>
      <c r="G34" s="22">
        <f>+G35+G36+G37</f>
        <v>3194929.74</v>
      </c>
      <c r="H34" s="22">
        <f>+H35+H36+H37</f>
        <v>3188407.7100000004</v>
      </c>
      <c r="I34" s="22">
        <f t="shared" ref="I34:Q34" si="5">+I35+I36+I37</f>
        <v>0</v>
      </c>
      <c r="J34" s="22">
        <f>+J35+J36+J37</f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  <c r="Q34" s="22">
        <f t="shared" si="5"/>
        <v>0</v>
      </c>
      <c r="R34" s="22">
        <f>+R35+R36+R37</f>
        <v>0</v>
      </c>
      <c r="S34" s="60">
        <f t="shared" si="1"/>
        <v>6383337.4500000011</v>
      </c>
    </row>
    <row r="35" spans="1:21" s="5" customFormat="1" ht="12.75">
      <c r="A35" s="61">
        <v>2</v>
      </c>
      <c r="B35" s="9">
        <v>1</v>
      </c>
      <c r="C35" s="9">
        <v>5</v>
      </c>
      <c r="D35" s="14">
        <v>1</v>
      </c>
      <c r="E35" s="15" t="s">
        <v>2</v>
      </c>
      <c r="F35" s="16" t="s">
        <v>25</v>
      </c>
      <c r="G35" s="12">
        <v>1462713.61</v>
      </c>
      <c r="H35" s="12">
        <v>1459574.06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62">
        <f t="shared" si="1"/>
        <v>2922287.67</v>
      </c>
    </row>
    <row r="36" spans="1:21" s="5" customFormat="1" ht="12.75">
      <c r="A36" s="61">
        <v>2</v>
      </c>
      <c r="B36" s="9">
        <v>1</v>
      </c>
      <c r="C36" s="9">
        <v>5</v>
      </c>
      <c r="D36" s="14">
        <v>2</v>
      </c>
      <c r="E36" s="15" t="s">
        <v>2</v>
      </c>
      <c r="F36" s="16" t="s">
        <v>26</v>
      </c>
      <c r="G36" s="12">
        <v>1527808.03</v>
      </c>
      <c r="H36" s="12">
        <v>1524664.05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62">
        <f t="shared" si="1"/>
        <v>3052472.08</v>
      </c>
    </row>
    <row r="37" spans="1:21" s="5" customFormat="1" ht="12.75">
      <c r="A37" s="61">
        <v>2</v>
      </c>
      <c r="B37" s="9">
        <v>1</v>
      </c>
      <c r="C37" s="9">
        <v>5</v>
      </c>
      <c r="D37" s="14">
        <v>3</v>
      </c>
      <c r="E37" s="15" t="s">
        <v>2</v>
      </c>
      <c r="F37" s="16" t="s">
        <v>27</v>
      </c>
      <c r="G37" s="12">
        <v>204408.1</v>
      </c>
      <c r="H37" s="12">
        <v>204169.60000000001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62">
        <f t="shared" si="1"/>
        <v>408577.7</v>
      </c>
    </row>
    <row r="38" spans="1:21" s="5" customFormat="1" ht="12.75">
      <c r="A38" s="72">
        <v>2</v>
      </c>
      <c r="B38" s="73">
        <v>2</v>
      </c>
      <c r="C38" s="90" t="s">
        <v>168</v>
      </c>
      <c r="D38" s="91"/>
      <c r="E38" s="91"/>
      <c r="F38" s="92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5"/>
    </row>
    <row r="39" spans="1:21" s="5" customFormat="1" ht="12.75">
      <c r="A39" s="63">
        <v>2</v>
      </c>
      <c r="B39" s="19">
        <v>2</v>
      </c>
      <c r="C39" s="19">
        <v>1</v>
      </c>
      <c r="D39" s="20"/>
      <c r="E39" s="21"/>
      <c r="F39" s="21"/>
      <c r="G39" s="23">
        <f>+G40+G41+G42+G43+G44+G45+G46+G47</f>
        <v>0</v>
      </c>
      <c r="H39" s="23">
        <f>+H40+H41+H42+H43+H44+H45+H46+H47</f>
        <v>1205091.8500000001</v>
      </c>
      <c r="I39" s="23">
        <f t="shared" ref="I39:Q39" si="6">+I40+I41+I42+I43+I44+I45+I46+I47</f>
        <v>0</v>
      </c>
      <c r="J39" s="23">
        <f>+J40+J41+J42+J43+J44+J45+J46+J47</f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>
        <f t="shared" si="6"/>
        <v>0</v>
      </c>
      <c r="O39" s="23">
        <f t="shared" si="6"/>
        <v>0</v>
      </c>
      <c r="P39" s="23">
        <f t="shared" si="6"/>
        <v>0</v>
      </c>
      <c r="Q39" s="23">
        <f t="shared" si="6"/>
        <v>0</v>
      </c>
      <c r="R39" s="23">
        <f>+R40+R41+R42+R43+R44+R45+R46+R47</f>
        <v>0</v>
      </c>
      <c r="S39" s="64">
        <f t="shared" si="1"/>
        <v>1205091.8500000001</v>
      </c>
    </row>
    <row r="40" spans="1:21" s="5" customFormat="1" ht="12.75">
      <c r="A40" s="61">
        <v>2</v>
      </c>
      <c r="B40" s="9">
        <v>2</v>
      </c>
      <c r="C40" s="9">
        <v>1</v>
      </c>
      <c r="D40" s="14">
        <v>1</v>
      </c>
      <c r="E40" s="15" t="s">
        <v>2</v>
      </c>
      <c r="F40" s="16" t="s">
        <v>28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62">
        <f t="shared" si="1"/>
        <v>0</v>
      </c>
    </row>
    <row r="41" spans="1:21" s="5" customFormat="1" ht="12.75">
      <c r="A41" s="65">
        <v>2</v>
      </c>
      <c r="B41" s="24">
        <v>2</v>
      </c>
      <c r="C41" s="24">
        <v>1</v>
      </c>
      <c r="D41" s="25">
        <v>2</v>
      </c>
      <c r="E41" s="26" t="s">
        <v>2</v>
      </c>
      <c r="F41" s="27" t="s">
        <v>29</v>
      </c>
      <c r="G41" s="28">
        <v>0</v>
      </c>
      <c r="H41" s="12">
        <v>58506.11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62">
        <f t="shared" si="1"/>
        <v>58506.11</v>
      </c>
    </row>
    <row r="42" spans="1:21" s="5" customFormat="1" ht="12.75">
      <c r="A42" s="61">
        <v>2</v>
      </c>
      <c r="B42" s="9">
        <v>2</v>
      </c>
      <c r="C42" s="9">
        <v>1</v>
      </c>
      <c r="D42" s="14">
        <v>3</v>
      </c>
      <c r="E42" s="15" t="s">
        <v>2</v>
      </c>
      <c r="F42" s="16" t="s">
        <v>30</v>
      </c>
      <c r="G42" s="12">
        <v>0</v>
      </c>
      <c r="H42" s="12">
        <v>511733.47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62">
        <f t="shared" si="1"/>
        <v>511733.47</v>
      </c>
    </row>
    <row r="43" spans="1:21" s="5" customFormat="1" ht="12.75">
      <c r="A43" s="61">
        <v>2</v>
      </c>
      <c r="B43" s="9">
        <v>2</v>
      </c>
      <c r="C43" s="9">
        <v>1</v>
      </c>
      <c r="D43" s="14">
        <v>4</v>
      </c>
      <c r="E43" s="15" t="s">
        <v>2</v>
      </c>
      <c r="F43" s="16" t="s">
        <v>31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62">
        <f t="shared" si="1"/>
        <v>0</v>
      </c>
    </row>
    <row r="44" spans="1:21" s="5" customFormat="1" ht="12.75">
      <c r="A44" s="61">
        <v>2</v>
      </c>
      <c r="B44" s="9">
        <v>2</v>
      </c>
      <c r="C44" s="9">
        <v>1</v>
      </c>
      <c r="D44" s="14">
        <v>5</v>
      </c>
      <c r="E44" s="15" t="s">
        <v>2</v>
      </c>
      <c r="F44" s="16" t="s">
        <v>32</v>
      </c>
      <c r="G44" s="12">
        <v>0</v>
      </c>
      <c r="H44" s="12">
        <v>7240.9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62">
        <f t="shared" si="1"/>
        <v>7240.9</v>
      </c>
      <c r="U44" s="42"/>
    </row>
    <row r="45" spans="1:21" s="5" customFormat="1" ht="12.75">
      <c r="A45" s="61">
        <v>2</v>
      </c>
      <c r="B45" s="9">
        <v>2</v>
      </c>
      <c r="C45" s="9">
        <v>1</v>
      </c>
      <c r="D45" s="14">
        <v>6</v>
      </c>
      <c r="E45" s="15" t="s">
        <v>2</v>
      </c>
      <c r="F45" s="16" t="s">
        <v>33</v>
      </c>
      <c r="G45" s="12">
        <v>0</v>
      </c>
      <c r="H45" s="12">
        <v>524315.37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62">
        <f t="shared" si="1"/>
        <v>524315.37</v>
      </c>
      <c r="T45" s="43"/>
      <c r="U45" s="42"/>
    </row>
    <row r="46" spans="1:21" s="5" customFormat="1" ht="12.75">
      <c r="A46" s="61">
        <v>2</v>
      </c>
      <c r="B46" s="9">
        <v>2</v>
      </c>
      <c r="C46" s="9">
        <v>1</v>
      </c>
      <c r="D46" s="14">
        <v>7</v>
      </c>
      <c r="E46" s="15" t="s">
        <v>2</v>
      </c>
      <c r="F46" s="16" t="s">
        <v>34</v>
      </c>
      <c r="G46" s="12">
        <v>0</v>
      </c>
      <c r="H46" s="12">
        <v>81590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62">
        <f t="shared" si="1"/>
        <v>81590</v>
      </c>
      <c r="U46" s="42"/>
    </row>
    <row r="47" spans="1:21" s="5" customFormat="1" ht="12.75">
      <c r="A47" s="61">
        <v>2</v>
      </c>
      <c r="B47" s="9">
        <v>2</v>
      </c>
      <c r="C47" s="9">
        <v>1</v>
      </c>
      <c r="D47" s="14">
        <v>8</v>
      </c>
      <c r="E47" s="15" t="s">
        <v>2</v>
      </c>
      <c r="F47" s="16" t="s">
        <v>35</v>
      </c>
      <c r="G47" s="12">
        <v>0</v>
      </c>
      <c r="H47" s="12">
        <v>21706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62">
        <f t="shared" si="1"/>
        <v>21706</v>
      </c>
      <c r="T47" s="43"/>
    </row>
    <row r="48" spans="1:21" s="5" customFormat="1" ht="12.75">
      <c r="A48" s="63">
        <v>2</v>
      </c>
      <c r="B48" s="19">
        <v>2</v>
      </c>
      <c r="C48" s="19">
        <v>2</v>
      </c>
      <c r="D48" s="20"/>
      <c r="E48" s="21"/>
      <c r="F48" s="21"/>
      <c r="G48" s="23">
        <f>+G49+G50</f>
        <v>0</v>
      </c>
      <c r="H48" s="23">
        <f>+H49+H50</f>
        <v>8750</v>
      </c>
      <c r="I48" s="23">
        <f t="shared" ref="I48:Q48" si="7">+I49+I50</f>
        <v>0</v>
      </c>
      <c r="J48" s="23">
        <f>+J49+J50</f>
        <v>0</v>
      </c>
      <c r="K48" s="23">
        <f t="shared" si="7"/>
        <v>0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23">
        <f t="shared" si="7"/>
        <v>0</v>
      </c>
      <c r="R48" s="23">
        <f>+R49+R50</f>
        <v>0</v>
      </c>
      <c r="S48" s="64">
        <f t="shared" si="1"/>
        <v>8750</v>
      </c>
    </row>
    <row r="49" spans="1:20" s="5" customFormat="1" ht="12.75">
      <c r="A49" s="61">
        <v>2</v>
      </c>
      <c r="B49" s="9">
        <v>2</v>
      </c>
      <c r="C49" s="9">
        <v>2</v>
      </c>
      <c r="D49" s="14">
        <v>1</v>
      </c>
      <c r="E49" s="15" t="s">
        <v>2</v>
      </c>
      <c r="F49" s="16" t="s">
        <v>36</v>
      </c>
      <c r="G49" s="12">
        <v>0</v>
      </c>
      <c r="H49" s="12">
        <v>8750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62">
        <f t="shared" si="1"/>
        <v>8750</v>
      </c>
    </row>
    <row r="50" spans="1:20" s="5" customFormat="1" ht="12.75">
      <c r="A50" s="61">
        <v>2</v>
      </c>
      <c r="B50" s="9">
        <v>2</v>
      </c>
      <c r="C50" s="9">
        <v>2</v>
      </c>
      <c r="D50" s="14">
        <v>2</v>
      </c>
      <c r="E50" s="15" t="s">
        <v>2</v>
      </c>
      <c r="F50" s="16" t="s">
        <v>37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62">
        <f t="shared" si="1"/>
        <v>0</v>
      </c>
    </row>
    <row r="51" spans="1:20" s="5" customFormat="1" ht="12.75">
      <c r="A51" s="63">
        <v>2</v>
      </c>
      <c r="B51" s="19">
        <v>2</v>
      </c>
      <c r="C51" s="19">
        <v>3</v>
      </c>
      <c r="D51" s="20"/>
      <c r="E51" s="21"/>
      <c r="F51" s="21"/>
      <c r="G51" s="23">
        <f>+G52+G53</f>
        <v>0</v>
      </c>
      <c r="H51" s="23">
        <f>+H52+H53</f>
        <v>59720</v>
      </c>
      <c r="I51" s="23">
        <f t="shared" ref="I51:Q51" si="8">+I52+I53</f>
        <v>0</v>
      </c>
      <c r="J51" s="23">
        <f>+J52+J53</f>
        <v>0</v>
      </c>
      <c r="K51" s="23">
        <f t="shared" si="8"/>
        <v>0</v>
      </c>
      <c r="L51" s="23">
        <f t="shared" si="8"/>
        <v>0</v>
      </c>
      <c r="M51" s="23">
        <f t="shared" si="8"/>
        <v>0</v>
      </c>
      <c r="N51" s="23">
        <f t="shared" si="8"/>
        <v>0</v>
      </c>
      <c r="O51" s="23">
        <f t="shared" si="8"/>
        <v>0</v>
      </c>
      <c r="P51" s="23">
        <f t="shared" si="8"/>
        <v>0</v>
      </c>
      <c r="Q51" s="23">
        <f t="shared" si="8"/>
        <v>0</v>
      </c>
      <c r="R51" s="23">
        <f>+R52+R53</f>
        <v>0</v>
      </c>
      <c r="S51" s="64">
        <f t="shared" si="1"/>
        <v>59720</v>
      </c>
    </row>
    <row r="52" spans="1:20" s="5" customFormat="1" ht="12.75">
      <c r="A52" s="61">
        <v>2</v>
      </c>
      <c r="B52" s="9">
        <v>2</v>
      </c>
      <c r="C52" s="9">
        <v>3</v>
      </c>
      <c r="D52" s="14">
        <v>1</v>
      </c>
      <c r="E52" s="15" t="s">
        <v>2</v>
      </c>
      <c r="F52" s="16" t="s">
        <v>38</v>
      </c>
      <c r="G52" s="12">
        <v>0</v>
      </c>
      <c r="H52" s="12">
        <v>59720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62">
        <f t="shared" si="1"/>
        <v>59720</v>
      </c>
    </row>
    <row r="53" spans="1:20" s="5" customFormat="1" ht="12.75">
      <c r="A53" s="61">
        <v>2</v>
      </c>
      <c r="B53" s="9">
        <v>2</v>
      </c>
      <c r="C53" s="9">
        <v>3</v>
      </c>
      <c r="D53" s="14">
        <v>2</v>
      </c>
      <c r="E53" s="15" t="s">
        <v>2</v>
      </c>
      <c r="F53" s="16" t="s">
        <v>39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62">
        <f t="shared" si="1"/>
        <v>0</v>
      </c>
    </row>
    <row r="54" spans="1:20" s="5" customFormat="1" ht="12.75">
      <c r="A54" s="63">
        <v>2</v>
      </c>
      <c r="B54" s="19">
        <v>2</v>
      </c>
      <c r="C54" s="19">
        <v>4</v>
      </c>
      <c r="D54" s="20"/>
      <c r="E54" s="21"/>
      <c r="F54" s="21"/>
      <c r="G54" s="23">
        <f>+G55+G56+G57</f>
        <v>0</v>
      </c>
      <c r="H54" s="23">
        <f>+H55+H56+H57</f>
        <v>0</v>
      </c>
      <c r="I54" s="23">
        <f t="shared" ref="I54:Q54" si="9">+I55+I56+I57</f>
        <v>0</v>
      </c>
      <c r="J54" s="23">
        <f>+J55+J56+J57</f>
        <v>0</v>
      </c>
      <c r="K54" s="23">
        <f t="shared" si="9"/>
        <v>0</v>
      </c>
      <c r="L54" s="23">
        <f t="shared" si="9"/>
        <v>0</v>
      </c>
      <c r="M54" s="23">
        <f t="shared" si="9"/>
        <v>0</v>
      </c>
      <c r="N54" s="23">
        <f t="shared" si="9"/>
        <v>0</v>
      </c>
      <c r="O54" s="23">
        <f t="shared" si="9"/>
        <v>0</v>
      </c>
      <c r="P54" s="23">
        <f t="shared" si="9"/>
        <v>0</v>
      </c>
      <c r="Q54" s="23">
        <f t="shared" si="9"/>
        <v>0</v>
      </c>
      <c r="R54" s="23">
        <f>+R55+R56+R57</f>
        <v>0</v>
      </c>
      <c r="S54" s="64">
        <f t="shared" si="1"/>
        <v>0</v>
      </c>
    </row>
    <row r="55" spans="1:20" s="5" customFormat="1" ht="12.75">
      <c r="A55" s="61">
        <v>2</v>
      </c>
      <c r="B55" s="9">
        <v>2</v>
      </c>
      <c r="C55" s="9">
        <v>4</v>
      </c>
      <c r="D55" s="14">
        <v>1</v>
      </c>
      <c r="E55" s="15" t="s">
        <v>2</v>
      </c>
      <c r="F55" s="16" t="s">
        <v>40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62">
        <f t="shared" si="1"/>
        <v>0</v>
      </c>
    </row>
    <row r="56" spans="1:20" s="5" customFormat="1" ht="12.75">
      <c r="A56" s="61">
        <v>2</v>
      </c>
      <c r="B56" s="9">
        <v>2</v>
      </c>
      <c r="C56" s="9">
        <v>4</v>
      </c>
      <c r="D56" s="14" t="s">
        <v>41</v>
      </c>
      <c r="E56" s="14" t="s">
        <v>2</v>
      </c>
      <c r="F56" s="16" t="s">
        <v>42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62">
        <f t="shared" si="1"/>
        <v>0</v>
      </c>
    </row>
    <row r="57" spans="1:20" s="5" customFormat="1" ht="12.75">
      <c r="A57" s="61">
        <v>2</v>
      </c>
      <c r="B57" s="9">
        <v>2</v>
      </c>
      <c r="C57" s="9">
        <v>4</v>
      </c>
      <c r="D57" s="14">
        <v>4</v>
      </c>
      <c r="E57" s="15" t="s">
        <v>2</v>
      </c>
      <c r="F57" s="16" t="s">
        <v>43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62">
        <f t="shared" si="1"/>
        <v>0</v>
      </c>
    </row>
    <row r="58" spans="1:20" s="5" customFormat="1" ht="12.75">
      <c r="A58" s="63">
        <v>2</v>
      </c>
      <c r="B58" s="19">
        <v>2</v>
      </c>
      <c r="C58" s="19">
        <v>5</v>
      </c>
      <c r="D58" s="21"/>
      <c r="E58" s="21"/>
      <c r="F58" s="21"/>
      <c r="G58" s="23">
        <f>+G59+G60+G61+G62+G63+G64+G65</f>
        <v>0</v>
      </c>
      <c r="H58" s="23">
        <f>+H59+H60+H61+H62+H63+H64+H65</f>
        <v>59555.19</v>
      </c>
      <c r="I58" s="23">
        <f t="shared" ref="I58:Q58" si="10">+I59+I60+I61+I62+I63+I64+I65</f>
        <v>0</v>
      </c>
      <c r="J58" s="23">
        <f>+J59+J60+J61+J62+J63+J64+J65</f>
        <v>0</v>
      </c>
      <c r="K58" s="23">
        <f t="shared" si="10"/>
        <v>0</v>
      </c>
      <c r="L58" s="23">
        <f t="shared" si="10"/>
        <v>0</v>
      </c>
      <c r="M58" s="23">
        <f t="shared" si="10"/>
        <v>0</v>
      </c>
      <c r="N58" s="23">
        <f t="shared" si="10"/>
        <v>0</v>
      </c>
      <c r="O58" s="23">
        <f t="shared" si="10"/>
        <v>0</v>
      </c>
      <c r="P58" s="23">
        <f t="shared" si="10"/>
        <v>0</v>
      </c>
      <c r="Q58" s="23">
        <f t="shared" si="10"/>
        <v>0</v>
      </c>
      <c r="R58" s="23">
        <f>+R59+R60+R61+R62+R63+R64+R65</f>
        <v>0</v>
      </c>
      <c r="S58" s="64">
        <f t="shared" si="1"/>
        <v>59555.19</v>
      </c>
    </row>
    <row r="59" spans="1:20" s="5" customFormat="1" ht="12.75">
      <c r="A59" s="61">
        <v>2</v>
      </c>
      <c r="B59" s="9">
        <v>2</v>
      </c>
      <c r="C59" s="10">
        <v>5</v>
      </c>
      <c r="D59" s="14">
        <v>1</v>
      </c>
      <c r="E59" s="15" t="s">
        <v>2</v>
      </c>
      <c r="F59" s="16" t="s">
        <v>44</v>
      </c>
      <c r="G59" s="12">
        <v>0</v>
      </c>
      <c r="H59" s="12">
        <v>59555.19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62">
        <f t="shared" si="1"/>
        <v>59555.19</v>
      </c>
    </row>
    <row r="60" spans="1:20" s="5" customFormat="1" ht="12.75">
      <c r="A60" s="61">
        <v>2</v>
      </c>
      <c r="B60" s="9">
        <v>2</v>
      </c>
      <c r="C60" s="10">
        <v>5</v>
      </c>
      <c r="D60" s="14">
        <v>3</v>
      </c>
      <c r="E60" s="15" t="s">
        <v>2</v>
      </c>
      <c r="F60" s="16" t="s">
        <v>45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62">
        <f t="shared" si="1"/>
        <v>0</v>
      </c>
      <c r="T60" s="43"/>
    </row>
    <row r="61" spans="1:20" s="5" customFormat="1" ht="12.75">
      <c r="A61" s="61">
        <v>2</v>
      </c>
      <c r="B61" s="9">
        <v>2</v>
      </c>
      <c r="C61" s="10">
        <v>5</v>
      </c>
      <c r="D61" s="14">
        <v>3</v>
      </c>
      <c r="E61" s="15" t="s">
        <v>10</v>
      </c>
      <c r="F61" s="16" t="s">
        <v>46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62">
        <f t="shared" si="1"/>
        <v>0</v>
      </c>
    </row>
    <row r="62" spans="1:20" s="5" customFormat="1" ht="12.75">
      <c r="A62" s="61">
        <v>2</v>
      </c>
      <c r="B62" s="9">
        <v>2</v>
      </c>
      <c r="C62" s="10">
        <v>5</v>
      </c>
      <c r="D62" s="14">
        <v>3</v>
      </c>
      <c r="E62" s="15" t="s">
        <v>10</v>
      </c>
      <c r="F62" s="16" t="s">
        <v>47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62">
        <f t="shared" si="1"/>
        <v>0</v>
      </c>
    </row>
    <row r="63" spans="1:20" s="5" customFormat="1" ht="12.75">
      <c r="A63" s="61">
        <v>2</v>
      </c>
      <c r="B63" s="9">
        <v>2</v>
      </c>
      <c r="C63" s="10" t="s">
        <v>48</v>
      </c>
      <c r="D63" s="14" t="s">
        <v>49</v>
      </c>
      <c r="E63" s="14" t="s">
        <v>7</v>
      </c>
      <c r="F63" s="16" t="s">
        <v>50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62">
        <f t="shared" si="1"/>
        <v>0</v>
      </c>
    </row>
    <row r="64" spans="1:20" s="5" customFormat="1" ht="12.75">
      <c r="A64" s="61">
        <v>2</v>
      </c>
      <c r="B64" s="9">
        <v>2</v>
      </c>
      <c r="C64" s="10" t="s">
        <v>48</v>
      </c>
      <c r="D64" s="14" t="s">
        <v>51</v>
      </c>
      <c r="E64" s="14" t="s">
        <v>2</v>
      </c>
      <c r="F64" s="16" t="s">
        <v>52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62">
        <f t="shared" si="1"/>
        <v>0</v>
      </c>
    </row>
    <row r="65" spans="1:19" s="5" customFormat="1" ht="12.75">
      <c r="A65" s="61">
        <v>2</v>
      </c>
      <c r="B65" s="9">
        <v>2</v>
      </c>
      <c r="C65" s="10">
        <v>5</v>
      </c>
      <c r="D65" s="14">
        <v>8</v>
      </c>
      <c r="E65" s="15" t="s">
        <v>2</v>
      </c>
      <c r="F65" s="16" t="s">
        <v>53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62">
        <f t="shared" si="1"/>
        <v>0</v>
      </c>
    </row>
    <row r="66" spans="1:19" s="5" customFormat="1" ht="12.75">
      <c r="A66" s="63">
        <v>2</v>
      </c>
      <c r="B66" s="19">
        <v>2</v>
      </c>
      <c r="C66" s="29">
        <v>6</v>
      </c>
      <c r="D66" s="20"/>
      <c r="E66" s="21"/>
      <c r="F66" s="21"/>
      <c r="G66" s="23">
        <f>+G67+G68+G69</f>
        <v>0</v>
      </c>
      <c r="H66" s="23">
        <f>+H67+H68+H69</f>
        <v>2345299.83</v>
      </c>
      <c r="I66" s="23">
        <f t="shared" ref="I66:Q66" si="11">+I67+I68+I69</f>
        <v>0</v>
      </c>
      <c r="J66" s="23">
        <f>+J67+J68+J69</f>
        <v>0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>+R67+R68+R69</f>
        <v>0</v>
      </c>
      <c r="S66" s="64">
        <f t="shared" si="1"/>
        <v>2345299.83</v>
      </c>
    </row>
    <row r="67" spans="1:19" s="5" customFormat="1" ht="12.75">
      <c r="A67" s="61">
        <v>2</v>
      </c>
      <c r="B67" s="9">
        <v>2</v>
      </c>
      <c r="C67" s="10">
        <v>6</v>
      </c>
      <c r="D67" s="14">
        <v>1</v>
      </c>
      <c r="E67" s="15" t="s">
        <v>2</v>
      </c>
      <c r="F67" s="30" t="s">
        <v>54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62">
        <f t="shared" si="1"/>
        <v>0</v>
      </c>
    </row>
    <row r="68" spans="1:19" s="5" customFormat="1" ht="12.75">
      <c r="A68" s="61">
        <v>2</v>
      </c>
      <c r="B68" s="9">
        <v>2</v>
      </c>
      <c r="C68" s="10">
        <v>6</v>
      </c>
      <c r="D68" s="14">
        <v>2</v>
      </c>
      <c r="E68" s="15" t="s">
        <v>2</v>
      </c>
      <c r="F68" s="30" t="s">
        <v>55</v>
      </c>
      <c r="G68" s="12">
        <v>0</v>
      </c>
      <c r="H68" s="12">
        <v>439034.22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62">
        <f t="shared" si="1"/>
        <v>439034.22</v>
      </c>
    </row>
    <row r="69" spans="1:19" s="5" customFormat="1" ht="12.75">
      <c r="A69" s="61">
        <v>2</v>
      </c>
      <c r="B69" s="9">
        <v>2</v>
      </c>
      <c r="C69" s="10">
        <v>6</v>
      </c>
      <c r="D69" s="14">
        <v>3</v>
      </c>
      <c r="E69" s="15" t="s">
        <v>2</v>
      </c>
      <c r="F69" s="30" t="s">
        <v>56</v>
      </c>
      <c r="G69" s="12">
        <v>0</v>
      </c>
      <c r="H69" s="12">
        <v>1906265.61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62">
        <f t="shared" si="1"/>
        <v>1906265.61</v>
      </c>
    </row>
    <row r="70" spans="1:19" s="5" customFormat="1" ht="12.75">
      <c r="A70" s="63">
        <v>2</v>
      </c>
      <c r="B70" s="19">
        <v>2</v>
      </c>
      <c r="C70" s="29">
        <v>7</v>
      </c>
      <c r="D70" s="20"/>
      <c r="E70" s="21"/>
      <c r="F70" s="21"/>
      <c r="G70" s="23">
        <f>+G71+G72+G73+G74+G75+G76+G77+G78</f>
        <v>0</v>
      </c>
      <c r="H70" s="23">
        <f>+H71+H72+H73+H74+H75+H76+H77+H78</f>
        <v>29500</v>
      </c>
      <c r="I70" s="23">
        <f t="shared" ref="I70:R70" si="12">+I71+I72+I73+I74+I75+I76+I77+I78</f>
        <v>0</v>
      </c>
      <c r="J70" s="23">
        <f>+J71+J72+J73+J74+J75+J76+J77+J78</f>
        <v>0</v>
      </c>
      <c r="K70" s="23">
        <f t="shared" si="12"/>
        <v>0</v>
      </c>
      <c r="L70" s="23">
        <f t="shared" si="12"/>
        <v>0</v>
      </c>
      <c r="M70" s="23">
        <f t="shared" si="12"/>
        <v>0</v>
      </c>
      <c r="N70" s="23">
        <f t="shared" si="12"/>
        <v>0</v>
      </c>
      <c r="O70" s="23">
        <f t="shared" si="12"/>
        <v>0</v>
      </c>
      <c r="P70" s="23">
        <f t="shared" si="12"/>
        <v>0</v>
      </c>
      <c r="Q70" s="23">
        <f t="shared" si="12"/>
        <v>0</v>
      </c>
      <c r="R70" s="23">
        <f t="shared" si="12"/>
        <v>0</v>
      </c>
      <c r="S70" s="64">
        <f t="shared" si="1"/>
        <v>29500</v>
      </c>
    </row>
    <row r="71" spans="1:19" s="5" customFormat="1" ht="12.75">
      <c r="A71" s="61">
        <v>2</v>
      </c>
      <c r="B71" s="9">
        <v>2</v>
      </c>
      <c r="C71" s="10">
        <v>7</v>
      </c>
      <c r="D71" s="14">
        <v>1</v>
      </c>
      <c r="E71" s="15" t="s">
        <v>2</v>
      </c>
      <c r="F71" s="31" t="s">
        <v>57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62">
        <f t="shared" si="1"/>
        <v>0</v>
      </c>
    </row>
    <row r="72" spans="1:19" s="5" customFormat="1" ht="12.75">
      <c r="A72" s="61">
        <v>2</v>
      </c>
      <c r="B72" s="9">
        <v>2</v>
      </c>
      <c r="C72" s="10">
        <v>7</v>
      </c>
      <c r="D72" s="14">
        <v>1</v>
      </c>
      <c r="E72" s="15" t="s">
        <v>10</v>
      </c>
      <c r="F72" s="31" t="s">
        <v>58</v>
      </c>
      <c r="G72" s="12">
        <v>0</v>
      </c>
      <c r="H72" s="12">
        <v>29500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62">
        <f t="shared" si="1"/>
        <v>29500</v>
      </c>
    </row>
    <row r="73" spans="1:19" s="5" customFormat="1" ht="12.75">
      <c r="A73" s="61">
        <v>2</v>
      </c>
      <c r="B73" s="9">
        <v>2</v>
      </c>
      <c r="C73" s="10" t="s">
        <v>59</v>
      </c>
      <c r="D73" s="14" t="s">
        <v>60</v>
      </c>
      <c r="E73" s="10" t="s">
        <v>61</v>
      </c>
      <c r="F73" s="31" t="s">
        <v>62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62">
        <f t="shared" si="1"/>
        <v>0</v>
      </c>
    </row>
    <row r="74" spans="1:19" s="5" customFormat="1" ht="12.75">
      <c r="A74" s="61">
        <v>2</v>
      </c>
      <c r="B74" s="9">
        <v>2</v>
      </c>
      <c r="C74" s="10" t="s">
        <v>59</v>
      </c>
      <c r="D74" s="14" t="s">
        <v>41</v>
      </c>
      <c r="E74" s="15" t="s">
        <v>2</v>
      </c>
      <c r="F74" s="31" t="s">
        <v>63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62">
        <f t="shared" si="1"/>
        <v>0</v>
      </c>
    </row>
    <row r="75" spans="1:19" s="5" customFormat="1" ht="12.75">
      <c r="A75" s="61">
        <v>2</v>
      </c>
      <c r="B75" s="9">
        <v>2</v>
      </c>
      <c r="C75" s="10">
        <v>7</v>
      </c>
      <c r="D75" s="14">
        <v>2</v>
      </c>
      <c r="E75" s="15" t="s">
        <v>10</v>
      </c>
      <c r="F75" s="31" t="s">
        <v>64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62">
        <f t="shared" si="1"/>
        <v>0</v>
      </c>
    </row>
    <row r="76" spans="1:19" s="5" customFormat="1" ht="12.75">
      <c r="A76" s="61">
        <v>2</v>
      </c>
      <c r="B76" s="9">
        <v>2</v>
      </c>
      <c r="C76" s="10">
        <v>7</v>
      </c>
      <c r="D76" s="14">
        <v>2</v>
      </c>
      <c r="E76" s="15" t="s">
        <v>22</v>
      </c>
      <c r="F76" s="31" t="s">
        <v>65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62">
        <f t="shared" si="1"/>
        <v>0</v>
      </c>
    </row>
    <row r="77" spans="1:19" s="5" customFormat="1" ht="12.75">
      <c r="A77" s="61">
        <v>2</v>
      </c>
      <c r="B77" s="9">
        <v>2</v>
      </c>
      <c r="C77" s="10">
        <v>7</v>
      </c>
      <c r="D77" s="14">
        <v>2</v>
      </c>
      <c r="E77" s="15" t="s">
        <v>14</v>
      </c>
      <c r="F77" s="31" t="s">
        <v>66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62">
        <f t="shared" si="1"/>
        <v>0</v>
      </c>
    </row>
    <row r="78" spans="1:19" s="5" customFormat="1" ht="12.75">
      <c r="A78" s="61">
        <v>2</v>
      </c>
      <c r="B78" s="9">
        <v>2</v>
      </c>
      <c r="C78" s="10">
        <v>7</v>
      </c>
      <c r="D78" s="14">
        <v>2</v>
      </c>
      <c r="E78" s="15">
        <v>8</v>
      </c>
      <c r="F78" s="31" t="s">
        <v>186</v>
      </c>
      <c r="G78" s="12"/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62"/>
    </row>
    <row r="79" spans="1:19" s="5" customFormat="1" ht="12.75">
      <c r="A79" s="63">
        <v>2</v>
      </c>
      <c r="B79" s="19">
        <v>2</v>
      </c>
      <c r="C79" s="29">
        <v>8</v>
      </c>
      <c r="D79" s="20"/>
      <c r="E79" s="21"/>
      <c r="F79" s="21"/>
      <c r="G79" s="23">
        <f>+G80+G81+G82+G83+G84+G85+G86+G87+G88+G89+G90+G91+G92+G93</f>
        <v>0</v>
      </c>
      <c r="H79" s="23">
        <f>+H80+H81+H82+H83+H84+H85+H86+H87+H88+H89+H90+H91+H92+H93</f>
        <v>188800</v>
      </c>
      <c r="I79" s="23">
        <f>+I80+I81+I82+I83+I84+I85+I86+I87+I88+I89+I90+I91+I92+I93</f>
        <v>0</v>
      </c>
      <c r="J79" s="23">
        <f>+J80+J81+J82+J83+J84+J85+J86+J87+J88+J89+J90+J91+J92+J93</f>
        <v>0</v>
      </c>
      <c r="K79" s="23">
        <f t="shared" ref="K79:Q79" si="13">+K80+K81+K82+K83+K84+K85+K86+K87+K88+K89+K90+K91+K92+K93</f>
        <v>0</v>
      </c>
      <c r="L79" s="23">
        <f t="shared" si="13"/>
        <v>0</v>
      </c>
      <c r="M79" s="23">
        <f t="shared" si="13"/>
        <v>0</v>
      </c>
      <c r="N79" s="23">
        <f t="shared" si="13"/>
        <v>0</v>
      </c>
      <c r="O79" s="23">
        <f t="shared" si="13"/>
        <v>0</v>
      </c>
      <c r="P79" s="23">
        <f t="shared" si="13"/>
        <v>0</v>
      </c>
      <c r="Q79" s="23">
        <f t="shared" si="13"/>
        <v>0</v>
      </c>
      <c r="R79" s="23">
        <f>+R80+R81+R82+R83+R84+R85+R86+R87+R88+R89+R90+R91+R92+R93</f>
        <v>0</v>
      </c>
      <c r="S79" s="64">
        <f t="shared" ref="S79:S142" si="14">+G79+H79+I79+J79+K79+L79+M79+N79+O79+P79+Q79+R79</f>
        <v>188800</v>
      </c>
    </row>
    <row r="80" spans="1:19" s="5" customFormat="1" ht="12.75">
      <c r="A80" s="61">
        <v>2</v>
      </c>
      <c r="B80" s="9">
        <v>2</v>
      </c>
      <c r="C80" s="10">
        <v>8</v>
      </c>
      <c r="D80" s="14">
        <v>1</v>
      </c>
      <c r="E80" s="15" t="s">
        <v>2</v>
      </c>
      <c r="F80" s="16" t="s">
        <v>67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62">
        <f t="shared" si="14"/>
        <v>0</v>
      </c>
    </row>
    <row r="81" spans="1:19" s="5" customFormat="1" ht="12.75">
      <c r="A81" s="61">
        <v>2</v>
      </c>
      <c r="B81" s="9">
        <v>2</v>
      </c>
      <c r="C81" s="10">
        <v>8</v>
      </c>
      <c r="D81" s="14">
        <v>2</v>
      </c>
      <c r="E81" s="15" t="s">
        <v>2</v>
      </c>
      <c r="F81" s="16" t="s">
        <v>68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62">
        <f t="shared" si="14"/>
        <v>0</v>
      </c>
    </row>
    <row r="82" spans="1:19" s="5" customFormat="1" ht="12.75">
      <c r="A82" s="61">
        <v>2</v>
      </c>
      <c r="B82" s="9">
        <v>2</v>
      </c>
      <c r="C82" s="10">
        <v>8</v>
      </c>
      <c r="D82" s="14">
        <v>4</v>
      </c>
      <c r="E82" s="15" t="s">
        <v>2</v>
      </c>
      <c r="F82" s="16" t="s">
        <v>69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62">
        <f t="shared" si="14"/>
        <v>0</v>
      </c>
    </row>
    <row r="83" spans="1:19" s="5" customFormat="1" ht="12.75">
      <c r="A83" s="61">
        <v>2</v>
      </c>
      <c r="B83" s="9">
        <v>2</v>
      </c>
      <c r="C83" s="10">
        <v>8</v>
      </c>
      <c r="D83" s="14">
        <v>5</v>
      </c>
      <c r="E83" s="15" t="s">
        <v>2</v>
      </c>
      <c r="F83" s="16" t="s">
        <v>70</v>
      </c>
      <c r="G83" s="12">
        <v>0</v>
      </c>
      <c r="H83" s="12">
        <v>118000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62">
        <f t="shared" si="14"/>
        <v>118000</v>
      </c>
    </row>
    <row r="84" spans="1:19" s="5" customFormat="1" ht="12.75">
      <c r="A84" s="61">
        <v>2</v>
      </c>
      <c r="B84" s="9">
        <v>2</v>
      </c>
      <c r="C84" s="10">
        <v>8</v>
      </c>
      <c r="D84" s="14">
        <v>5</v>
      </c>
      <c r="E84" s="15" t="s">
        <v>10</v>
      </c>
      <c r="F84" s="16" t="s">
        <v>71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62">
        <f t="shared" si="14"/>
        <v>0</v>
      </c>
    </row>
    <row r="85" spans="1:19" s="5" customFormat="1" ht="12.75">
      <c r="A85" s="61">
        <v>2</v>
      </c>
      <c r="B85" s="9">
        <v>2</v>
      </c>
      <c r="C85" s="10">
        <v>8</v>
      </c>
      <c r="D85" s="14">
        <v>5</v>
      </c>
      <c r="E85" s="15" t="s">
        <v>22</v>
      </c>
      <c r="F85" s="16" t="s">
        <v>72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62">
        <f t="shared" si="14"/>
        <v>0</v>
      </c>
    </row>
    <row r="86" spans="1:19" s="5" customFormat="1" ht="12.75">
      <c r="A86" s="61">
        <v>2</v>
      </c>
      <c r="B86" s="9">
        <v>2</v>
      </c>
      <c r="C86" s="10">
        <v>8</v>
      </c>
      <c r="D86" s="14">
        <v>6</v>
      </c>
      <c r="E86" s="15" t="s">
        <v>2</v>
      </c>
      <c r="F86" s="16" t="s">
        <v>73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62">
        <f t="shared" si="14"/>
        <v>0</v>
      </c>
    </row>
    <row r="87" spans="1:19" s="5" customFormat="1" ht="12.75">
      <c r="A87" s="61">
        <v>2</v>
      </c>
      <c r="B87" s="9">
        <v>2</v>
      </c>
      <c r="C87" s="10">
        <v>8</v>
      </c>
      <c r="D87" s="14">
        <v>6</v>
      </c>
      <c r="E87" s="15" t="s">
        <v>10</v>
      </c>
      <c r="F87" s="16" t="s">
        <v>74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62">
        <f t="shared" si="14"/>
        <v>0</v>
      </c>
    </row>
    <row r="88" spans="1:19" s="5" customFormat="1" ht="12.75">
      <c r="A88" s="61">
        <v>2</v>
      </c>
      <c r="B88" s="9">
        <v>2</v>
      </c>
      <c r="C88" s="10">
        <v>8</v>
      </c>
      <c r="D88" s="14">
        <v>6</v>
      </c>
      <c r="E88" s="15" t="s">
        <v>7</v>
      </c>
      <c r="F88" s="16" t="s">
        <v>75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62">
        <f t="shared" si="14"/>
        <v>0</v>
      </c>
    </row>
    <row r="89" spans="1:19" s="5" customFormat="1" ht="12.75">
      <c r="A89" s="61">
        <v>2</v>
      </c>
      <c r="B89" s="9">
        <v>2</v>
      </c>
      <c r="C89" s="10">
        <v>8</v>
      </c>
      <c r="D89" s="14">
        <v>7</v>
      </c>
      <c r="E89" s="15" t="s">
        <v>10</v>
      </c>
      <c r="F89" s="16" t="s">
        <v>76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62">
        <f t="shared" si="14"/>
        <v>0</v>
      </c>
    </row>
    <row r="90" spans="1:19" s="5" customFormat="1" ht="12.75">
      <c r="A90" s="61">
        <v>2</v>
      </c>
      <c r="B90" s="9">
        <v>2</v>
      </c>
      <c r="C90" s="10">
        <v>8</v>
      </c>
      <c r="D90" s="14">
        <v>7</v>
      </c>
      <c r="E90" s="15" t="s">
        <v>7</v>
      </c>
      <c r="F90" s="16" t="s">
        <v>77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62">
        <f t="shared" si="14"/>
        <v>0</v>
      </c>
    </row>
    <row r="91" spans="1:19" s="5" customFormat="1" ht="12.75">
      <c r="A91" s="61">
        <v>2</v>
      </c>
      <c r="B91" s="9">
        <v>2</v>
      </c>
      <c r="C91" s="10">
        <v>8</v>
      </c>
      <c r="D91" s="14">
        <v>7</v>
      </c>
      <c r="E91" s="15" t="s">
        <v>12</v>
      </c>
      <c r="F91" s="16" t="s">
        <v>78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62">
        <f t="shared" si="14"/>
        <v>0</v>
      </c>
    </row>
    <row r="92" spans="1:19" s="5" customFormat="1" ht="12.75">
      <c r="A92" s="61">
        <v>2</v>
      </c>
      <c r="B92" s="9">
        <v>2</v>
      </c>
      <c r="C92" s="10">
        <v>8</v>
      </c>
      <c r="D92" s="14">
        <v>7</v>
      </c>
      <c r="E92" s="15" t="s">
        <v>14</v>
      </c>
      <c r="F92" s="16" t="s">
        <v>79</v>
      </c>
      <c r="G92" s="12">
        <v>0</v>
      </c>
      <c r="H92" s="12">
        <v>70800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62">
        <f t="shared" si="14"/>
        <v>70800</v>
      </c>
    </row>
    <row r="93" spans="1:19" s="5" customFormat="1" ht="12.75">
      <c r="A93" s="61">
        <v>2</v>
      </c>
      <c r="B93" s="9">
        <v>2</v>
      </c>
      <c r="C93" s="10">
        <v>8</v>
      </c>
      <c r="D93" s="14">
        <v>8</v>
      </c>
      <c r="E93" s="15" t="s">
        <v>2</v>
      </c>
      <c r="F93" s="16" t="s">
        <v>80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62">
        <f t="shared" si="14"/>
        <v>0</v>
      </c>
    </row>
    <row r="94" spans="1:19" s="5" customFormat="1" ht="12.75">
      <c r="A94" s="72">
        <v>2</v>
      </c>
      <c r="B94" s="73">
        <v>3</v>
      </c>
      <c r="C94" s="93" t="s">
        <v>169</v>
      </c>
      <c r="D94" s="94"/>
      <c r="E94" s="94"/>
      <c r="F94" s="95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5">
        <f t="shared" si="14"/>
        <v>0</v>
      </c>
    </row>
    <row r="95" spans="1:19" s="5" customFormat="1" ht="12.75">
      <c r="A95" s="63">
        <v>2</v>
      </c>
      <c r="B95" s="19">
        <v>3</v>
      </c>
      <c r="C95" s="29">
        <v>1</v>
      </c>
      <c r="D95" s="20"/>
      <c r="E95" s="21"/>
      <c r="F95" s="21"/>
      <c r="G95" s="22">
        <f>+G96+G97+G98</f>
        <v>0</v>
      </c>
      <c r="H95" s="22">
        <f>+H96+H97+H98</f>
        <v>21328</v>
      </c>
      <c r="I95" s="22">
        <f t="shared" ref="I95:Q95" si="15">+I96+I97+I98</f>
        <v>0</v>
      </c>
      <c r="J95" s="22">
        <f>+J96+J97+J98</f>
        <v>0</v>
      </c>
      <c r="K95" s="22">
        <f t="shared" si="15"/>
        <v>0</v>
      </c>
      <c r="L95" s="22">
        <f t="shared" si="15"/>
        <v>0</v>
      </c>
      <c r="M95" s="22">
        <f t="shared" si="15"/>
        <v>0</v>
      </c>
      <c r="N95" s="22">
        <f>+N96+N97+N98</f>
        <v>0</v>
      </c>
      <c r="O95" s="22">
        <f t="shared" si="15"/>
        <v>0</v>
      </c>
      <c r="P95" s="22">
        <f t="shared" si="15"/>
        <v>0</v>
      </c>
      <c r="Q95" s="22">
        <f t="shared" si="15"/>
        <v>0</v>
      </c>
      <c r="R95" s="22">
        <f>+R96+R97+R98</f>
        <v>0</v>
      </c>
      <c r="S95" s="60">
        <f t="shared" si="14"/>
        <v>21328</v>
      </c>
    </row>
    <row r="96" spans="1:19" s="5" customFormat="1" ht="12.75">
      <c r="A96" s="61">
        <v>2</v>
      </c>
      <c r="B96" s="9">
        <v>3</v>
      </c>
      <c r="C96" s="10">
        <v>1</v>
      </c>
      <c r="D96" s="14">
        <v>1</v>
      </c>
      <c r="E96" s="15" t="s">
        <v>2</v>
      </c>
      <c r="F96" s="31" t="s">
        <v>81</v>
      </c>
      <c r="G96" s="12">
        <v>0</v>
      </c>
      <c r="H96" s="12">
        <v>21328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66">
        <f t="shared" si="14"/>
        <v>21328</v>
      </c>
    </row>
    <row r="97" spans="1:19" s="5" customFormat="1" ht="12.75">
      <c r="A97" s="61">
        <v>2</v>
      </c>
      <c r="B97" s="9">
        <v>3</v>
      </c>
      <c r="C97" s="10">
        <v>1</v>
      </c>
      <c r="D97" s="14">
        <v>3</v>
      </c>
      <c r="E97" s="15" t="s">
        <v>22</v>
      </c>
      <c r="F97" s="31" t="s">
        <v>82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66">
        <f t="shared" si="14"/>
        <v>0</v>
      </c>
    </row>
    <row r="98" spans="1:19" s="5" customFormat="1" ht="12.75">
      <c r="A98" s="61">
        <v>2</v>
      </c>
      <c r="B98" s="9">
        <v>3</v>
      </c>
      <c r="C98" s="10">
        <v>1</v>
      </c>
      <c r="D98" s="14">
        <v>4</v>
      </c>
      <c r="E98" s="15" t="s">
        <v>2</v>
      </c>
      <c r="F98" s="31" t="s">
        <v>83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66">
        <f t="shared" si="14"/>
        <v>0</v>
      </c>
    </row>
    <row r="99" spans="1:19" s="5" customFormat="1" ht="12.75">
      <c r="A99" s="63">
        <v>2</v>
      </c>
      <c r="B99" s="19">
        <v>3</v>
      </c>
      <c r="C99" s="19">
        <v>2</v>
      </c>
      <c r="D99" s="21"/>
      <c r="E99" s="21"/>
      <c r="F99" s="21"/>
      <c r="G99" s="23">
        <f>+G100+G101+G102+G103</f>
        <v>0</v>
      </c>
      <c r="H99" s="23">
        <f t="shared" ref="H99:Q99" si="16">+H100+H101+H102+H103</f>
        <v>0</v>
      </c>
      <c r="I99" s="23">
        <f t="shared" si="16"/>
        <v>0</v>
      </c>
      <c r="J99" s="23">
        <f>+J100+J101+J102+J103</f>
        <v>0</v>
      </c>
      <c r="K99" s="23">
        <f t="shared" si="16"/>
        <v>0</v>
      </c>
      <c r="L99" s="23">
        <f t="shared" si="16"/>
        <v>0</v>
      </c>
      <c r="M99" s="23">
        <f t="shared" si="16"/>
        <v>0</v>
      </c>
      <c r="N99" s="23">
        <f t="shared" si="16"/>
        <v>0</v>
      </c>
      <c r="O99" s="23">
        <f t="shared" si="16"/>
        <v>0</v>
      </c>
      <c r="P99" s="23">
        <f t="shared" si="16"/>
        <v>0</v>
      </c>
      <c r="Q99" s="23">
        <f t="shared" si="16"/>
        <v>0</v>
      </c>
      <c r="R99" s="23">
        <f>+R100+R101+R102+R103</f>
        <v>0</v>
      </c>
      <c r="S99" s="64">
        <f t="shared" si="14"/>
        <v>0</v>
      </c>
    </row>
    <row r="100" spans="1:19" s="5" customFormat="1" ht="12.75">
      <c r="A100" s="61">
        <v>2</v>
      </c>
      <c r="B100" s="9">
        <v>3</v>
      </c>
      <c r="C100" s="9">
        <v>2</v>
      </c>
      <c r="D100" s="14">
        <v>1</v>
      </c>
      <c r="E100" s="15" t="s">
        <v>2</v>
      </c>
      <c r="F100" s="16" t="s">
        <v>84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66">
        <f t="shared" si="14"/>
        <v>0</v>
      </c>
    </row>
    <row r="101" spans="1:19" s="5" customFormat="1" ht="12.75">
      <c r="A101" s="61">
        <v>2</v>
      </c>
      <c r="B101" s="9">
        <v>3</v>
      </c>
      <c r="C101" s="9">
        <v>2</v>
      </c>
      <c r="D101" s="14">
        <v>2</v>
      </c>
      <c r="E101" s="15" t="s">
        <v>2</v>
      </c>
      <c r="F101" s="16" t="s">
        <v>85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66">
        <f t="shared" si="14"/>
        <v>0</v>
      </c>
    </row>
    <row r="102" spans="1:19" s="5" customFormat="1" ht="12.75">
      <c r="A102" s="61">
        <v>2</v>
      </c>
      <c r="B102" s="9">
        <v>3</v>
      </c>
      <c r="C102" s="9">
        <v>2</v>
      </c>
      <c r="D102" s="14">
        <v>3</v>
      </c>
      <c r="E102" s="15" t="s">
        <v>2</v>
      </c>
      <c r="F102" s="16" t="s">
        <v>86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66">
        <f t="shared" si="14"/>
        <v>0</v>
      </c>
    </row>
    <row r="103" spans="1:19" s="5" customFormat="1" ht="12.75">
      <c r="A103" s="61">
        <v>2</v>
      </c>
      <c r="B103" s="9">
        <v>3</v>
      </c>
      <c r="C103" s="9">
        <v>2</v>
      </c>
      <c r="D103" s="14">
        <v>4</v>
      </c>
      <c r="E103" s="15" t="s">
        <v>2</v>
      </c>
      <c r="F103" s="16" t="s">
        <v>87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66">
        <f t="shared" si="14"/>
        <v>0</v>
      </c>
    </row>
    <row r="104" spans="1:19" s="5" customFormat="1" ht="12.75">
      <c r="A104" s="63">
        <v>2</v>
      </c>
      <c r="B104" s="19">
        <v>3</v>
      </c>
      <c r="C104" s="19">
        <v>3</v>
      </c>
      <c r="D104" s="20"/>
      <c r="E104" s="21"/>
      <c r="F104" s="21"/>
      <c r="G104" s="23">
        <f>+G105+G106+G107+G108+G109</f>
        <v>0</v>
      </c>
      <c r="H104" s="23">
        <f t="shared" ref="H104:Q104" si="17">+H105+H106+H107+H108+H109</f>
        <v>0</v>
      </c>
      <c r="I104" s="23">
        <f t="shared" si="17"/>
        <v>0</v>
      </c>
      <c r="J104" s="23">
        <f>+J105+J106+J107+J108+J109</f>
        <v>0</v>
      </c>
      <c r="K104" s="23">
        <f t="shared" si="17"/>
        <v>0</v>
      </c>
      <c r="L104" s="23">
        <f t="shared" si="17"/>
        <v>0</v>
      </c>
      <c r="M104" s="23">
        <f t="shared" si="17"/>
        <v>0</v>
      </c>
      <c r="N104" s="23">
        <f t="shared" si="17"/>
        <v>0</v>
      </c>
      <c r="O104" s="23">
        <f t="shared" si="17"/>
        <v>0</v>
      </c>
      <c r="P104" s="23">
        <f t="shared" si="17"/>
        <v>0</v>
      </c>
      <c r="Q104" s="23">
        <f t="shared" si="17"/>
        <v>0</v>
      </c>
      <c r="R104" s="23">
        <f>+R105+R106+R107+R108+R109</f>
        <v>0</v>
      </c>
      <c r="S104" s="64">
        <f t="shared" si="14"/>
        <v>0</v>
      </c>
    </row>
    <row r="105" spans="1:19" s="5" customFormat="1" ht="12.75">
      <c r="A105" s="61">
        <v>2</v>
      </c>
      <c r="B105" s="9">
        <v>3</v>
      </c>
      <c r="C105" s="9">
        <v>3</v>
      </c>
      <c r="D105" s="14">
        <v>1</v>
      </c>
      <c r="E105" s="15" t="s">
        <v>2</v>
      </c>
      <c r="F105" s="16" t="s">
        <v>88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66">
        <f t="shared" si="14"/>
        <v>0</v>
      </c>
    </row>
    <row r="106" spans="1:19" s="5" customFormat="1" ht="12.75">
      <c r="A106" s="61">
        <v>2</v>
      </c>
      <c r="B106" s="9">
        <v>3</v>
      </c>
      <c r="C106" s="9">
        <v>3</v>
      </c>
      <c r="D106" s="14">
        <v>2</v>
      </c>
      <c r="E106" s="15" t="s">
        <v>2</v>
      </c>
      <c r="F106" s="16" t="s">
        <v>89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66">
        <f t="shared" si="14"/>
        <v>0</v>
      </c>
    </row>
    <row r="107" spans="1:19" s="5" customFormat="1" ht="12.75">
      <c r="A107" s="61">
        <v>2</v>
      </c>
      <c r="B107" s="9">
        <v>3</v>
      </c>
      <c r="C107" s="9">
        <v>3</v>
      </c>
      <c r="D107" s="14">
        <v>3</v>
      </c>
      <c r="E107" s="15" t="s">
        <v>2</v>
      </c>
      <c r="F107" s="16" t="s">
        <v>90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66">
        <f t="shared" si="14"/>
        <v>0</v>
      </c>
    </row>
    <row r="108" spans="1:19" s="5" customFormat="1" ht="12.75">
      <c r="A108" s="61">
        <v>2</v>
      </c>
      <c r="B108" s="9">
        <v>3</v>
      </c>
      <c r="C108" s="9">
        <v>3</v>
      </c>
      <c r="D108" s="14">
        <v>4</v>
      </c>
      <c r="E108" s="15" t="s">
        <v>2</v>
      </c>
      <c r="F108" s="16" t="s">
        <v>91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66">
        <f t="shared" si="14"/>
        <v>0</v>
      </c>
    </row>
    <row r="109" spans="1:19" s="5" customFormat="1" ht="12.75">
      <c r="A109" s="61">
        <v>2</v>
      </c>
      <c r="B109" s="9">
        <v>3</v>
      </c>
      <c r="C109" s="9">
        <v>3</v>
      </c>
      <c r="D109" s="14">
        <v>5</v>
      </c>
      <c r="E109" s="15" t="s">
        <v>2</v>
      </c>
      <c r="F109" s="16" t="s">
        <v>92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/>
      <c r="S109" s="66">
        <f t="shared" si="14"/>
        <v>0</v>
      </c>
    </row>
    <row r="110" spans="1:19" s="5" customFormat="1" ht="12.75">
      <c r="A110" s="63">
        <v>2</v>
      </c>
      <c r="B110" s="19">
        <v>3</v>
      </c>
      <c r="C110" s="19">
        <v>4</v>
      </c>
      <c r="D110" s="20"/>
      <c r="E110" s="21"/>
      <c r="F110" s="21"/>
      <c r="G110" s="23">
        <f>+G111</f>
        <v>0</v>
      </c>
      <c r="H110" s="23">
        <f t="shared" ref="H110:Q110" si="18">+H111</f>
        <v>0</v>
      </c>
      <c r="I110" s="23">
        <f t="shared" si="18"/>
        <v>0</v>
      </c>
      <c r="J110" s="23">
        <f t="shared" si="18"/>
        <v>0</v>
      </c>
      <c r="K110" s="23">
        <f t="shared" si="18"/>
        <v>0</v>
      </c>
      <c r="L110" s="23">
        <f t="shared" si="18"/>
        <v>0</v>
      </c>
      <c r="M110" s="23">
        <f t="shared" si="18"/>
        <v>0</v>
      </c>
      <c r="N110" s="23">
        <f t="shared" si="18"/>
        <v>0</v>
      </c>
      <c r="O110" s="23">
        <f t="shared" si="18"/>
        <v>0</v>
      </c>
      <c r="P110" s="23">
        <f t="shared" si="18"/>
        <v>0</v>
      </c>
      <c r="Q110" s="23">
        <f t="shared" si="18"/>
        <v>0</v>
      </c>
      <c r="R110" s="23">
        <f>+R111</f>
        <v>0</v>
      </c>
      <c r="S110" s="64">
        <f t="shared" si="14"/>
        <v>0</v>
      </c>
    </row>
    <row r="111" spans="1:19" s="5" customFormat="1" ht="12.75">
      <c r="A111" s="61">
        <v>2</v>
      </c>
      <c r="B111" s="9">
        <v>3</v>
      </c>
      <c r="C111" s="9">
        <v>4</v>
      </c>
      <c r="D111" s="14">
        <v>1</v>
      </c>
      <c r="E111" s="15" t="s">
        <v>2</v>
      </c>
      <c r="F111" s="16" t="s">
        <v>93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66">
        <f t="shared" si="14"/>
        <v>0</v>
      </c>
    </row>
    <row r="112" spans="1:19" s="5" customFormat="1" ht="12.75">
      <c r="A112" s="63">
        <v>2</v>
      </c>
      <c r="B112" s="19">
        <v>3</v>
      </c>
      <c r="C112" s="19">
        <v>5</v>
      </c>
      <c r="D112" s="32"/>
      <c r="E112" s="32"/>
      <c r="F112" s="32"/>
      <c r="G112" s="23">
        <f>+G113+G114+G115</f>
        <v>0</v>
      </c>
      <c r="H112" s="23">
        <f t="shared" ref="H112:Q112" si="19">+H113+H114+H115</f>
        <v>0</v>
      </c>
      <c r="I112" s="23">
        <f t="shared" si="19"/>
        <v>0</v>
      </c>
      <c r="J112" s="23">
        <f t="shared" si="19"/>
        <v>0</v>
      </c>
      <c r="K112" s="23">
        <f t="shared" si="19"/>
        <v>0</v>
      </c>
      <c r="L112" s="23">
        <f t="shared" si="19"/>
        <v>0</v>
      </c>
      <c r="M112" s="23">
        <f t="shared" si="19"/>
        <v>0</v>
      </c>
      <c r="N112" s="23">
        <f t="shared" si="19"/>
        <v>0</v>
      </c>
      <c r="O112" s="23">
        <f t="shared" si="19"/>
        <v>0</v>
      </c>
      <c r="P112" s="23">
        <f t="shared" si="19"/>
        <v>0</v>
      </c>
      <c r="Q112" s="23">
        <f t="shared" si="19"/>
        <v>0</v>
      </c>
      <c r="R112" s="23">
        <f>+R113+R114+R115</f>
        <v>0</v>
      </c>
      <c r="S112" s="64">
        <f t="shared" si="14"/>
        <v>0</v>
      </c>
    </row>
    <row r="113" spans="1:19" s="5" customFormat="1" ht="12.75">
      <c r="A113" s="61">
        <v>2</v>
      </c>
      <c r="B113" s="9">
        <v>3</v>
      </c>
      <c r="C113" s="9">
        <v>5</v>
      </c>
      <c r="D113" s="9">
        <v>3</v>
      </c>
      <c r="E113" s="10" t="s">
        <v>2</v>
      </c>
      <c r="F113" s="11" t="s">
        <v>94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66">
        <f t="shared" si="14"/>
        <v>0</v>
      </c>
    </row>
    <row r="114" spans="1:19" s="5" customFormat="1" ht="12.75">
      <c r="A114" s="61">
        <v>2</v>
      </c>
      <c r="B114" s="9">
        <v>3</v>
      </c>
      <c r="C114" s="9">
        <v>5</v>
      </c>
      <c r="D114" s="9">
        <v>4</v>
      </c>
      <c r="E114" s="10" t="s">
        <v>2</v>
      </c>
      <c r="F114" s="11" t="s">
        <v>95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66">
        <f t="shared" si="14"/>
        <v>0</v>
      </c>
    </row>
    <row r="115" spans="1:19" s="5" customFormat="1" ht="12.75">
      <c r="A115" s="61">
        <v>2</v>
      </c>
      <c r="B115" s="9">
        <v>3</v>
      </c>
      <c r="C115" s="9">
        <v>5</v>
      </c>
      <c r="D115" s="9">
        <v>5</v>
      </c>
      <c r="E115" s="10" t="s">
        <v>2</v>
      </c>
      <c r="F115" s="11" t="s">
        <v>96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66">
        <f t="shared" si="14"/>
        <v>0</v>
      </c>
    </row>
    <row r="116" spans="1:19" s="5" customFormat="1" ht="12.75">
      <c r="A116" s="63">
        <v>2</v>
      </c>
      <c r="B116" s="19">
        <v>3</v>
      </c>
      <c r="C116" s="19">
        <v>6</v>
      </c>
      <c r="D116" s="32"/>
      <c r="E116" s="32"/>
      <c r="F116" s="32"/>
      <c r="G116" s="23">
        <f>+G117+G118+G119+G120+G121+G122+G123+G124+G125+G126+G127+G128+G129+G130+G131+G132</f>
        <v>0</v>
      </c>
      <c r="H116" s="23">
        <f t="shared" ref="H116:Q116" si="20">+H117+H118+H119+H120+H121+H122+H123+H124+H125+H126+H127+H128+H129+H130+H131+H132</f>
        <v>0</v>
      </c>
      <c r="I116" s="23">
        <f t="shared" si="20"/>
        <v>0</v>
      </c>
      <c r="J116" s="23">
        <f t="shared" si="20"/>
        <v>0</v>
      </c>
      <c r="K116" s="23">
        <f t="shared" si="20"/>
        <v>0</v>
      </c>
      <c r="L116" s="23">
        <f t="shared" si="20"/>
        <v>0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20"/>
        <v>0</v>
      </c>
      <c r="Q116" s="23">
        <f t="shared" si="20"/>
        <v>0</v>
      </c>
      <c r="R116" s="23">
        <f>+R117+R118+R119+R120+R121+R122+R123+R124+R125+R126+R127+R128+R129+R130+R131+R132</f>
        <v>0</v>
      </c>
      <c r="S116" s="64">
        <f t="shared" si="14"/>
        <v>0</v>
      </c>
    </row>
    <row r="117" spans="1:19" s="5" customFormat="1" ht="12.75">
      <c r="A117" s="61">
        <v>2</v>
      </c>
      <c r="B117" s="9">
        <v>3</v>
      </c>
      <c r="C117" s="9">
        <v>6</v>
      </c>
      <c r="D117" s="9">
        <v>1</v>
      </c>
      <c r="E117" s="10" t="s">
        <v>2</v>
      </c>
      <c r="F117" s="11" t="s">
        <v>97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66">
        <f t="shared" si="14"/>
        <v>0</v>
      </c>
    </row>
    <row r="118" spans="1:19" s="5" customFormat="1" ht="12.75">
      <c r="A118" s="61">
        <v>2</v>
      </c>
      <c r="B118" s="9">
        <v>3</v>
      </c>
      <c r="C118" s="9">
        <v>6</v>
      </c>
      <c r="D118" s="9">
        <v>1</v>
      </c>
      <c r="E118" s="10" t="s">
        <v>10</v>
      </c>
      <c r="F118" s="11" t="s">
        <v>98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66">
        <f t="shared" si="14"/>
        <v>0</v>
      </c>
    </row>
    <row r="119" spans="1:19" s="5" customFormat="1" ht="12.75">
      <c r="A119" s="61">
        <v>2</v>
      </c>
      <c r="B119" s="9">
        <v>3</v>
      </c>
      <c r="C119" s="9">
        <v>6</v>
      </c>
      <c r="D119" s="9">
        <v>1</v>
      </c>
      <c r="E119" s="10" t="s">
        <v>7</v>
      </c>
      <c r="F119" s="11" t="s">
        <v>99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66">
        <f t="shared" si="14"/>
        <v>0</v>
      </c>
    </row>
    <row r="120" spans="1:19" s="5" customFormat="1" ht="12.75">
      <c r="A120" s="61">
        <v>2</v>
      </c>
      <c r="B120" s="9">
        <v>3</v>
      </c>
      <c r="C120" s="9">
        <v>6</v>
      </c>
      <c r="D120" s="9">
        <v>1</v>
      </c>
      <c r="E120" s="10" t="s">
        <v>12</v>
      </c>
      <c r="F120" s="11" t="s">
        <v>100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66">
        <f t="shared" si="14"/>
        <v>0</v>
      </c>
    </row>
    <row r="121" spans="1:19" s="5" customFormat="1" ht="12.75">
      <c r="A121" s="61">
        <v>2</v>
      </c>
      <c r="B121" s="9">
        <v>3</v>
      </c>
      <c r="C121" s="9">
        <v>6</v>
      </c>
      <c r="D121" s="9">
        <v>2</v>
      </c>
      <c r="E121" s="10" t="s">
        <v>2</v>
      </c>
      <c r="F121" s="11" t="s">
        <v>101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66">
        <f t="shared" si="14"/>
        <v>0</v>
      </c>
    </row>
    <row r="122" spans="1:19" s="5" customFormat="1" ht="12.75">
      <c r="A122" s="61">
        <v>2</v>
      </c>
      <c r="B122" s="9">
        <v>3</v>
      </c>
      <c r="C122" s="9">
        <v>6</v>
      </c>
      <c r="D122" s="9">
        <v>2</v>
      </c>
      <c r="E122" s="10" t="s">
        <v>10</v>
      </c>
      <c r="F122" s="11" t="s">
        <v>102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66">
        <f t="shared" si="14"/>
        <v>0</v>
      </c>
    </row>
    <row r="123" spans="1:19" s="5" customFormat="1" ht="12.75">
      <c r="A123" s="61">
        <v>2</v>
      </c>
      <c r="B123" s="9">
        <v>3</v>
      </c>
      <c r="C123" s="9">
        <v>6</v>
      </c>
      <c r="D123" s="9">
        <v>2</v>
      </c>
      <c r="E123" s="10" t="s">
        <v>22</v>
      </c>
      <c r="F123" s="11" t="s">
        <v>103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66">
        <f t="shared" si="14"/>
        <v>0</v>
      </c>
    </row>
    <row r="124" spans="1:19" s="5" customFormat="1" ht="12.75">
      <c r="A124" s="61">
        <v>2</v>
      </c>
      <c r="B124" s="9">
        <v>3</v>
      </c>
      <c r="C124" s="9">
        <v>6</v>
      </c>
      <c r="D124" s="9">
        <v>3</v>
      </c>
      <c r="E124" s="10" t="s">
        <v>2</v>
      </c>
      <c r="F124" s="11" t="s">
        <v>104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66">
        <f t="shared" si="14"/>
        <v>0</v>
      </c>
    </row>
    <row r="125" spans="1:19" s="5" customFormat="1" ht="12.75">
      <c r="A125" s="61">
        <v>2</v>
      </c>
      <c r="B125" s="9">
        <v>3</v>
      </c>
      <c r="C125" s="9">
        <v>6</v>
      </c>
      <c r="D125" s="9">
        <v>3</v>
      </c>
      <c r="E125" s="10" t="s">
        <v>10</v>
      </c>
      <c r="F125" s="11" t="s">
        <v>105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66">
        <f t="shared" si="14"/>
        <v>0</v>
      </c>
    </row>
    <row r="126" spans="1:19" s="5" customFormat="1" ht="12.75">
      <c r="A126" s="61">
        <v>2</v>
      </c>
      <c r="B126" s="9">
        <v>3</v>
      </c>
      <c r="C126" s="9">
        <v>6</v>
      </c>
      <c r="D126" s="9">
        <v>3</v>
      </c>
      <c r="E126" s="10" t="s">
        <v>7</v>
      </c>
      <c r="F126" s="11" t="s">
        <v>106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66">
        <f t="shared" si="14"/>
        <v>0</v>
      </c>
    </row>
    <row r="127" spans="1:19" s="5" customFormat="1" ht="12.75">
      <c r="A127" s="61">
        <v>2</v>
      </c>
      <c r="B127" s="9">
        <v>3</v>
      </c>
      <c r="C127" s="9">
        <v>6</v>
      </c>
      <c r="D127" s="9">
        <v>3</v>
      </c>
      <c r="E127" s="10" t="s">
        <v>14</v>
      </c>
      <c r="F127" s="11" t="s">
        <v>107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66">
        <f t="shared" si="14"/>
        <v>0</v>
      </c>
    </row>
    <row r="128" spans="1:19" s="5" customFormat="1" ht="12.75">
      <c r="A128" s="61">
        <v>2</v>
      </c>
      <c r="B128" s="9">
        <v>3</v>
      </c>
      <c r="C128" s="9">
        <v>6</v>
      </c>
      <c r="D128" s="9">
        <v>4</v>
      </c>
      <c r="E128" s="10" t="s">
        <v>10</v>
      </c>
      <c r="F128" s="11" t="s">
        <v>108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66">
        <f t="shared" si="14"/>
        <v>0</v>
      </c>
    </row>
    <row r="129" spans="1:20" s="5" customFormat="1" ht="12.75">
      <c r="A129" s="61">
        <v>2</v>
      </c>
      <c r="B129" s="9">
        <v>3</v>
      </c>
      <c r="C129" s="9">
        <v>6</v>
      </c>
      <c r="D129" s="9">
        <v>4</v>
      </c>
      <c r="E129" s="10" t="s">
        <v>7</v>
      </c>
      <c r="F129" s="11" t="s">
        <v>109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66">
        <f t="shared" si="14"/>
        <v>0</v>
      </c>
    </row>
    <row r="130" spans="1:20" s="5" customFormat="1" ht="12.75">
      <c r="A130" s="61">
        <v>2</v>
      </c>
      <c r="B130" s="9">
        <v>3</v>
      </c>
      <c r="C130" s="9">
        <v>6</v>
      </c>
      <c r="D130" s="9">
        <v>4</v>
      </c>
      <c r="E130" s="10" t="s">
        <v>12</v>
      </c>
      <c r="F130" s="11" t="s">
        <v>110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66">
        <f t="shared" si="14"/>
        <v>0</v>
      </c>
    </row>
    <row r="131" spans="1:20" s="5" customFormat="1" ht="12.75">
      <c r="A131" s="61">
        <v>2</v>
      </c>
      <c r="B131" s="9">
        <v>3</v>
      </c>
      <c r="C131" s="9">
        <v>6</v>
      </c>
      <c r="D131" s="9">
        <v>4</v>
      </c>
      <c r="E131" s="10" t="s">
        <v>14</v>
      </c>
      <c r="F131" s="11" t="s">
        <v>111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66">
        <f t="shared" si="14"/>
        <v>0</v>
      </c>
    </row>
    <row r="132" spans="1:20" s="5" customFormat="1" ht="12.75">
      <c r="A132" s="61">
        <v>2</v>
      </c>
      <c r="B132" s="9">
        <v>3</v>
      </c>
      <c r="C132" s="9">
        <v>6</v>
      </c>
      <c r="D132" s="9">
        <v>4</v>
      </c>
      <c r="E132" s="10" t="s">
        <v>61</v>
      </c>
      <c r="F132" s="11" t="s">
        <v>112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66">
        <f t="shared" si="14"/>
        <v>0</v>
      </c>
    </row>
    <row r="133" spans="1:20" s="5" customFormat="1" ht="12.75">
      <c r="A133" s="63">
        <v>2</v>
      </c>
      <c r="B133" s="19">
        <v>3</v>
      </c>
      <c r="C133" s="19">
        <v>7</v>
      </c>
      <c r="D133" s="32"/>
      <c r="E133" s="32"/>
      <c r="F133" s="32"/>
      <c r="G133" s="23">
        <f>+G134+G135+G136+G137+G138+G139+G140+G141+G142+G143</f>
        <v>0</v>
      </c>
      <c r="H133" s="23">
        <f t="shared" ref="H133:Q133" si="21">+H134+H135+H136+H137+H138+H139+H140+H141+H142+H143</f>
        <v>0</v>
      </c>
      <c r="I133" s="23">
        <f t="shared" si="21"/>
        <v>0</v>
      </c>
      <c r="J133" s="23">
        <f>+J134+J135+J136+J137+J138+J139+J140+J141+J142+J143</f>
        <v>0</v>
      </c>
      <c r="K133" s="23">
        <f t="shared" si="21"/>
        <v>0</v>
      </c>
      <c r="L133" s="23">
        <f t="shared" si="21"/>
        <v>0</v>
      </c>
      <c r="M133" s="23">
        <f t="shared" si="21"/>
        <v>0</v>
      </c>
      <c r="N133" s="23">
        <f t="shared" si="21"/>
        <v>0</v>
      </c>
      <c r="O133" s="23">
        <f t="shared" si="21"/>
        <v>0</v>
      </c>
      <c r="P133" s="23">
        <f t="shared" si="21"/>
        <v>0</v>
      </c>
      <c r="Q133" s="23">
        <f t="shared" si="21"/>
        <v>0</v>
      </c>
      <c r="R133" s="23">
        <f>+R134+R135+R136+R137+R138+R139+R140+R141+R142+R143</f>
        <v>0</v>
      </c>
      <c r="S133" s="64">
        <f t="shared" si="14"/>
        <v>0</v>
      </c>
    </row>
    <row r="134" spans="1:20" s="5" customFormat="1" ht="12.75">
      <c r="A134" s="61">
        <v>2</v>
      </c>
      <c r="B134" s="9">
        <v>3</v>
      </c>
      <c r="C134" s="9">
        <v>7</v>
      </c>
      <c r="D134" s="9">
        <v>1</v>
      </c>
      <c r="E134" s="10" t="s">
        <v>2</v>
      </c>
      <c r="F134" s="11" t="s">
        <v>113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66">
        <f t="shared" si="14"/>
        <v>0</v>
      </c>
    </row>
    <row r="135" spans="1:20" s="5" customFormat="1" ht="12.75">
      <c r="A135" s="61">
        <v>2</v>
      </c>
      <c r="B135" s="9">
        <v>3</v>
      </c>
      <c r="C135" s="9">
        <v>7</v>
      </c>
      <c r="D135" s="9">
        <v>1</v>
      </c>
      <c r="E135" s="10" t="s">
        <v>10</v>
      </c>
      <c r="F135" s="11" t="s">
        <v>114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66">
        <f t="shared" si="14"/>
        <v>0</v>
      </c>
    </row>
    <row r="136" spans="1:20" s="5" customFormat="1" ht="12.75">
      <c r="A136" s="61">
        <v>2</v>
      </c>
      <c r="B136" s="9">
        <v>3</v>
      </c>
      <c r="C136" s="9">
        <v>7</v>
      </c>
      <c r="D136" s="9">
        <v>1</v>
      </c>
      <c r="E136" s="10" t="s">
        <v>7</v>
      </c>
      <c r="F136" s="11" t="s">
        <v>115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66">
        <f t="shared" si="14"/>
        <v>0</v>
      </c>
    </row>
    <row r="137" spans="1:20" s="5" customFormat="1" ht="12.75">
      <c r="A137" s="61">
        <v>2</v>
      </c>
      <c r="B137" s="9">
        <v>3</v>
      </c>
      <c r="C137" s="9">
        <v>7</v>
      </c>
      <c r="D137" s="9">
        <v>1</v>
      </c>
      <c r="E137" s="10" t="s">
        <v>12</v>
      </c>
      <c r="F137" s="11" t="s">
        <v>116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66">
        <f t="shared" si="14"/>
        <v>0</v>
      </c>
      <c r="T137" s="43"/>
    </row>
    <row r="138" spans="1:20" s="5" customFormat="1" ht="12.75">
      <c r="A138" s="61">
        <v>2</v>
      </c>
      <c r="B138" s="9">
        <v>3</v>
      </c>
      <c r="C138" s="9">
        <v>7</v>
      </c>
      <c r="D138" s="9">
        <v>1</v>
      </c>
      <c r="E138" s="10" t="s">
        <v>14</v>
      </c>
      <c r="F138" s="11" t="s">
        <v>117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66">
        <f t="shared" si="14"/>
        <v>0</v>
      </c>
    </row>
    <row r="139" spans="1:20" s="5" customFormat="1" ht="12.75">
      <c r="A139" s="61">
        <v>2</v>
      </c>
      <c r="B139" s="9">
        <v>3</v>
      </c>
      <c r="C139" s="9">
        <v>7</v>
      </c>
      <c r="D139" s="9">
        <v>2</v>
      </c>
      <c r="E139" s="10" t="s">
        <v>22</v>
      </c>
      <c r="F139" s="11" t="s">
        <v>118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66">
        <f t="shared" si="14"/>
        <v>0</v>
      </c>
    </row>
    <row r="140" spans="1:20" s="5" customFormat="1" ht="12.75">
      <c r="A140" s="61">
        <v>2</v>
      </c>
      <c r="B140" s="9">
        <v>3</v>
      </c>
      <c r="C140" s="9">
        <v>7</v>
      </c>
      <c r="D140" s="9">
        <v>2</v>
      </c>
      <c r="E140" s="10" t="s">
        <v>7</v>
      </c>
      <c r="F140" s="11" t="s">
        <v>119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66">
        <f t="shared" si="14"/>
        <v>0</v>
      </c>
      <c r="T140" s="43"/>
    </row>
    <row r="141" spans="1:20" s="5" customFormat="1" ht="12.75">
      <c r="A141" s="61">
        <v>2</v>
      </c>
      <c r="B141" s="9">
        <v>3</v>
      </c>
      <c r="C141" s="9">
        <v>7</v>
      </c>
      <c r="D141" s="9">
        <v>2</v>
      </c>
      <c r="E141" s="10" t="s">
        <v>12</v>
      </c>
      <c r="F141" s="11" t="s">
        <v>120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66">
        <f t="shared" si="14"/>
        <v>0</v>
      </c>
    </row>
    <row r="142" spans="1:20" s="5" customFormat="1" ht="12.75">
      <c r="A142" s="61">
        <v>2</v>
      </c>
      <c r="B142" s="9">
        <v>3</v>
      </c>
      <c r="C142" s="9">
        <v>7</v>
      </c>
      <c r="D142" s="9">
        <v>2</v>
      </c>
      <c r="E142" s="10" t="s">
        <v>14</v>
      </c>
      <c r="F142" s="11" t="s">
        <v>121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66">
        <f t="shared" si="14"/>
        <v>0</v>
      </c>
    </row>
    <row r="143" spans="1:20" s="5" customFormat="1" ht="12.75">
      <c r="A143" s="61">
        <v>2</v>
      </c>
      <c r="B143" s="9">
        <v>3</v>
      </c>
      <c r="C143" s="9">
        <v>7</v>
      </c>
      <c r="D143" s="9">
        <v>2</v>
      </c>
      <c r="E143" s="10" t="s">
        <v>122</v>
      </c>
      <c r="F143" s="11" t="s">
        <v>123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66">
        <f t="shared" ref="S143:S174" si="22">+G143+H143+I143+J143+K143+L143+M143+N143+O143+P143+Q143+R143</f>
        <v>0</v>
      </c>
    </row>
    <row r="144" spans="1:20" s="5" customFormat="1" ht="12.75">
      <c r="A144" s="63">
        <v>2</v>
      </c>
      <c r="B144" s="19">
        <v>3</v>
      </c>
      <c r="C144" s="19">
        <v>9</v>
      </c>
      <c r="D144" s="32"/>
      <c r="E144" s="32"/>
      <c r="F144" s="32"/>
      <c r="G144" s="23">
        <f>+G145+G146+G147+G148+G149+G150+G151+G152</f>
        <v>0</v>
      </c>
      <c r="H144" s="23">
        <f t="shared" ref="H144:Q144" si="23">+H145+H146+H147+H148+H149+H150+H151+H152</f>
        <v>0</v>
      </c>
      <c r="I144" s="23">
        <f t="shared" si="23"/>
        <v>0</v>
      </c>
      <c r="J144" s="23">
        <f>+J145+J146+J147+J148+J149+J150+J151+J152</f>
        <v>0</v>
      </c>
      <c r="K144" s="23">
        <f t="shared" si="23"/>
        <v>0</v>
      </c>
      <c r="L144" s="23">
        <f t="shared" si="23"/>
        <v>0</v>
      </c>
      <c r="M144" s="23">
        <f t="shared" si="23"/>
        <v>0</v>
      </c>
      <c r="N144" s="23">
        <f t="shared" si="23"/>
        <v>0</v>
      </c>
      <c r="O144" s="23">
        <f t="shared" si="23"/>
        <v>0</v>
      </c>
      <c r="P144" s="23">
        <f t="shared" si="23"/>
        <v>0</v>
      </c>
      <c r="Q144" s="23">
        <f t="shared" si="23"/>
        <v>0</v>
      </c>
      <c r="R144" s="23">
        <f>+R145+R146+R147+R148+R149+R150+R151+R152</f>
        <v>0</v>
      </c>
      <c r="S144" s="64">
        <f t="shared" si="22"/>
        <v>0</v>
      </c>
    </row>
    <row r="145" spans="1:19" s="5" customFormat="1" ht="12.75">
      <c r="A145" s="61">
        <v>2</v>
      </c>
      <c r="B145" s="9">
        <v>3</v>
      </c>
      <c r="C145" s="9">
        <v>9</v>
      </c>
      <c r="D145" s="9">
        <v>1</v>
      </c>
      <c r="E145" s="10" t="s">
        <v>2</v>
      </c>
      <c r="F145" s="11" t="s">
        <v>124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66">
        <f t="shared" si="22"/>
        <v>0</v>
      </c>
    </row>
    <row r="146" spans="1:19" s="5" customFormat="1" ht="12.75">
      <c r="A146" s="61">
        <v>2</v>
      </c>
      <c r="B146" s="9">
        <v>3</v>
      </c>
      <c r="C146" s="9">
        <v>9</v>
      </c>
      <c r="D146" s="9">
        <v>2</v>
      </c>
      <c r="E146" s="10" t="s">
        <v>2</v>
      </c>
      <c r="F146" s="11" t="s">
        <v>125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66">
        <f t="shared" si="22"/>
        <v>0</v>
      </c>
    </row>
    <row r="147" spans="1:19" s="5" customFormat="1" ht="12.75">
      <c r="A147" s="61">
        <v>2</v>
      </c>
      <c r="B147" s="9">
        <v>3</v>
      </c>
      <c r="C147" s="9">
        <v>9</v>
      </c>
      <c r="D147" s="9">
        <v>4</v>
      </c>
      <c r="E147" s="10" t="s">
        <v>2</v>
      </c>
      <c r="F147" s="11" t="s">
        <v>126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66">
        <f t="shared" si="22"/>
        <v>0</v>
      </c>
    </row>
    <row r="148" spans="1:19" s="5" customFormat="1" ht="12.75">
      <c r="A148" s="61">
        <v>2</v>
      </c>
      <c r="B148" s="9">
        <v>3</v>
      </c>
      <c r="C148" s="9">
        <v>9</v>
      </c>
      <c r="D148" s="9">
        <v>5</v>
      </c>
      <c r="E148" s="10" t="s">
        <v>2</v>
      </c>
      <c r="F148" s="11" t="s">
        <v>127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66">
        <f t="shared" si="22"/>
        <v>0</v>
      </c>
    </row>
    <row r="149" spans="1:19" s="5" customFormat="1" ht="12.75">
      <c r="A149" s="61">
        <v>2</v>
      </c>
      <c r="B149" s="9">
        <v>3</v>
      </c>
      <c r="C149" s="9">
        <v>9</v>
      </c>
      <c r="D149" s="9">
        <v>6</v>
      </c>
      <c r="E149" s="10" t="s">
        <v>2</v>
      </c>
      <c r="F149" s="11" t="s">
        <v>128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66">
        <f t="shared" si="22"/>
        <v>0</v>
      </c>
    </row>
    <row r="150" spans="1:19" s="5" customFormat="1" ht="12.75">
      <c r="A150" s="61">
        <v>2</v>
      </c>
      <c r="B150" s="9">
        <v>3</v>
      </c>
      <c r="C150" s="9">
        <v>9</v>
      </c>
      <c r="D150" s="9">
        <v>8</v>
      </c>
      <c r="E150" s="10" t="s">
        <v>2</v>
      </c>
      <c r="F150" s="11" t="s">
        <v>129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66">
        <f t="shared" si="22"/>
        <v>0</v>
      </c>
    </row>
    <row r="151" spans="1:19" s="5" customFormat="1" ht="12.75">
      <c r="A151" s="61">
        <v>2</v>
      </c>
      <c r="B151" s="9">
        <v>3</v>
      </c>
      <c r="C151" s="9">
        <v>9</v>
      </c>
      <c r="D151" s="9">
        <v>9</v>
      </c>
      <c r="E151" s="10" t="s">
        <v>2</v>
      </c>
      <c r="F151" s="11" t="s">
        <v>130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66">
        <f t="shared" si="22"/>
        <v>0</v>
      </c>
    </row>
    <row r="152" spans="1:19" s="5" customFormat="1" ht="12.75">
      <c r="A152" s="61">
        <v>2</v>
      </c>
      <c r="B152" s="9">
        <v>3</v>
      </c>
      <c r="C152" s="9">
        <v>9</v>
      </c>
      <c r="D152" s="9">
        <v>9</v>
      </c>
      <c r="E152" s="10" t="s">
        <v>10</v>
      </c>
      <c r="F152" s="11" t="s">
        <v>131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66">
        <f t="shared" si="22"/>
        <v>0</v>
      </c>
    </row>
    <row r="153" spans="1:19" s="5" customFormat="1" ht="12.75">
      <c r="A153" s="72">
        <v>2</v>
      </c>
      <c r="B153" s="73">
        <v>4</v>
      </c>
      <c r="C153" s="90" t="s">
        <v>170</v>
      </c>
      <c r="D153" s="91"/>
      <c r="E153" s="91"/>
      <c r="F153" s="92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6"/>
    </row>
    <row r="154" spans="1:19" s="5" customFormat="1" ht="12.75">
      <c r="A154" s="63">
        <v>2</v>
      </c>
      <c r="B154" s="19">
        <v>4</v>
      </c>
      <c r="C154" s="19">
        <v>1</v>
      </c>
      <c r="D154" s="33"/>
      <c r="E154" s="34"/>
      <c r="F154" s="35"/>
      <c r="G154" s="22">
        <f>+G155+G156+G157+G158</f>
        <v>0</v>
      </c>
      <c r="H154" s="22">
        <f t="shared" ref="H154:Q154" si="24">+H155+H156+H157+H158</f>
        <v>1143421.29</v>
      </c>
      <c r="I154" s="22">
        <f t="shared" si="24"/>
        <v>0</v>
      </c>
      <c r="J154" s="22">
        <f>+J155+J156+J157+J158</f>
        <v>0</v>
      </c>
      <c r="K154" s="22">
        <f t="shared" si="24"/>
        <v>0</v>
      </c>
      <c r="L154" s="22">
        <f t="shared" si="24"/>
        <v>0</v>
      </c>
      <c r="M154" s="22">
        <f t="shared" si="24"/>
        <v>0</v>
      </c>
      <c r="N154" s="22">
        <f t="shared" si="24"/>
        <v>0</v>
      </c>
      <c r="O154" s="22">
        <f t="shared" si="24"/>
        <v>0</v>
      </c>
      <c r="P154" s="22">
        <f t="shared" si="24"/>
        <v>0</v>
      </c>
      <c r="Q154" s="22">
        <f t="shared" si="24"/>
        <v>0</v>
      </c>
      <c r="R154" s="22">
        <f>+R155+R156+R157+R158</f>
        <v>0</v>
      </c>
      <c r="S154" s="60">
        <f t="shared" si="22"/>
        <v>1143421.29</v>
      </c>
    </row>
    <row r="155" spans="1:19" s="5" customFormat="1" ht="12.75">
      <c r="A155" s="61">
        <v>2</v>
      </c>
      <c r="B155" s="9">
        <v>4</v>
      </c>
      <c r="C155" s="9">
        <v>1</v>
      </c>
      <c r="D155" s="9">
        <v>2</v>
      </c>
      <c r="E155" s="10" t="s">
        <v>2</v>
      </c>
      <c r="F155" s="11" t="s">
        <v>132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66">
        <f t="shared" si="22"/>
        <v>0</v>
      </c>
    </row>
    <row r="156" spans="1:19" s="5" customFormat="1" ht="12.75">
      <c r="A156" s="61">
        <v>2</v>
      </c>
      <c r="B156" s="9">
        <v>4</v>
      </c>
      <c r="C156" s="9">
        <v>1</v>
      </c>
      <c r="D156" s="9">
        <v>6</v>
      </c>
      <c r="E156" s="10" t="s">
        <v>2</v>
      </c>
      <c r="F156" s="11" t="s">
        <v>133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66">
        <f t="shared" si="22"/>
        <v>0</v>
      </c>
    </row>
    <row r="157" spans="1:19" s="5" customFormat="1" ht="12.75">
      <c r="A157" s="61">
        <v>2</v>
      </c>
      <c r="B157" s="9">
        <v>4</v>
      </c>
      <c r="C157" s="9">
        <v>2</v>
      </c>
      <c r="D157" s="9">
        <v>3</v>
      </c>
      <c r="E157" s="10" t="s">
        <v>10</v>
      </c>
      <c r="F157" s="11" t="s">
        <v>134</v>
      </c>
      <c r="G157" s="36">
        <v>0</v>
      </c>
      <c r="H157" s="12">
        <v>56000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66">
        <f>+G157+H157+I157+J157+K157+L157+M157+N157+O157+P157+Q157+R157</f>
        <v>56000</v>
      </c>
    </row>
    <row r="158" spans="1:19" s="5" customFormat="1" ht="12.75">
      <c r="A158" s="61">
        <v>2</v>
      </c>
      <c r="B158" s="9">
        <v>4</v>
      </c>
      <c r="C158" s="9">
        <v>7</v>
      </c>
      <c r="D158" s="9">
        <v>2</v>
      </c>
      <c r="E158" s="10" t="s">
        <v>2</v>
      </c>
      <c r="F158" s="11" t="s">
        <v>135</v>
      </c>
      <c r="G158" s="12">
        <v>0</v>
      </c>
      <c r="H158" s="12">
        <v>1087421.29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66">
        <f t="shared" si="22"/>
        <v>1087421.29</v>
      </c>
    </row>
    <row r="159" spans="1:19" s="5" customFormat="1" ht="12.75">
      <c r="A159" s="72">
        <v>2</v>
      </c>
      <c r="B159" s="73">
        <v>6</v>
      </c>
      <c r="C159" s="90" t="s">
        <v>171</v>
      </c>
      <c r="D159" s="91"/>
      <c r="E159" s="91"/>
      <c r="F159" s="92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5"/>
    </row>
    <row r="160" spans="1:19" s="5" customFormat="1" ht="12.75">
      <c r="A160" s="63">
        <v>2</v>
      </c>
      <c r="B160" s="19">
        <v>6</v>
      </c>
      <c r="C160" s="19">
        <v>1</v>
      </c>
      <c r="D160" s="32"/>
      <c r="E160" s="32"/>
      <c r="F160" s="32"/>
      <c r="G160" s="22">
        <f>+G161+G162+G163+G164+G165</f>
        <v>0</v>
      </c>
      <c r="H160" s="22">
        <f>+H161+H162+H163+H164+H165</f>
        <v>0</v>
      </c>
      <c r="I160" s="22">
        <f t="shared" ref="I160:Q160" si="25">+I161+I162+I163+I164+I165</f>
        <v>0</v>
      </c>
      <c r="J160" s="22">
        <f>+J161+J162+J163+J164+J165</f>
        <v>0</v>
      </c>
      <c r="K160" s="22">
        <f t="shared" si="25"/>
        <v>0</v>
      </c>
      <c r="L160" s="22">
        <f t="shared" si="25"/>
        <v>0</v>
      </c>
      <c r="M160" s="22">
        <f t="shared" si="25"/>
        <v>0</v>
      </c>
      <c r="N160" s="22">
        <f t="shared" si="25"/>
        <v>0</v>
      </c>
      <c r="O160" s="22">
        <f t="shared" si="25"/>
        <v>0</v>
      </c>
      <c r="P160" s="22">
        <f t="shared" si="25"/>
        <v>0</v>
      </c>
      <c r="Q160" s="22">
        <f t="shared" si="25"/>
        <v>0</v>
      </c>
      <c r="R160" s="22">
        <f>+R161+R162+R163+R164+R165</f>
        <v>0</v>
      </c>
      <c r="S160" s="60">
        <f t="shared" si="22"/>
        <v>0</v>
      </c>
    </row>
    <row r="161" spans="1:22" s="5" customFormat="1" ht="12.75">
      <c r="A161" s="61">
        <v>2</v>
      </c>
      <c r="B161" s="9">
        <v>6</v>
      </c>
      <c r="C161" s="9">
        <v>1</v>
      </c>
      <c r="D161" s="9">
        <v>1</v>
      </c>
      <c r="E161" s="10" t="s">
        <v>2</v>
      </c>
      <c r="F161" s="11" t="s">
        <v>136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62">
        <f t="shared" si="22"/>
        <v>0</v>
      </c>
    </row>
    <row r="162" spans="1:22" s="5" customFormat="1" ht="12.75">
      <c r="A162" s="61">
        <v>2</v>
      </c>
      <c r="B162" s="9">
        <v>6</v>
      </c>
      <c r="C162" s="9">
        <v>1</v>
      </c>
      <c r="D162" s="9">
        <v>3</v>
      </c>
      <c r="E162" s="10" t="s">
        <v>2</v>
      </c>
      <c r="F162" s="11" t="s">
        <v>137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62">
        <f t="shared" si="22"/>
        <v>0</v>
      </c>
    </row>
    <row r="163" spans="1:22" s="5" customFormat="1" ht="12.75">
      <c r="A163" s="61">
        <v>2</v>
      </c>
      <c r="B163" s="9">
        <v>6</v>
      </c>
      <c r="C163" s="9">
        <v>1</v>
      </c>
      <c r="D163" s="9">
        <v>4</v>
      </c>
      <c r="E163" s="10" t="s">
        <v>2</v>
      </c>
      <c r="F163" s="11" t="s">
        <v>138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62">
        <f t="shared" si="22"/>
        <v>0</v>
      </c>
    </row>
    <row r="164" spans="1:22" s="5" customFormat="1" ht="12.75">
      <c r="A164" s="61">
        <v>2</v>
      </c>
      <c r="B164" s="9">
        <v>6</v>
      </c>
      <c r="C164" s="9">
        <v>1</v>
      </c>
      <c r="D164" s="9">
        <v>9</v>
      </c>
      <c r="E164" s="10" t="s">
        <v>2</v>
      </c>
      <c r="F164" s="11" t="s">
        <v>139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62">
        <f t="shared" si="22"/>
        <v>0</v>
      </c>
    </row>
    <row r="165" spans="1:22" s="5" customFormat="1" ht="12.75">
      <c r="A165" s="61">
        <v>2</v>
      </c>
      <c r="B165" s="9">
        <v>6</v>
      </c>
      <c r="C165" s="9">
        <v>2</v>
      </c>
      <c r="D165" s="9">
        <v>1</v>
      </c>
      <c r="E165" s="10" t="s">
        <v>2</v>
      </c>
      <c r="F165" s="11" t="s">
        <v>140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62">
        <f t="shared" si="22"/>
        <v>0</v>
      </c>
    </row>
    <row r="166" spans="1:22" s="5" customFormat="1" ht="12.75">
      <c r="A166" s="63">
        <v>2</v>
      </c>
      <c r="B166" s="19">
        <v>6</v>
      </c>
      <c r="C166" s="19">
        <v>4</v>
      </c>
      <c r="D166" s="32"/>
      <c r="E166" s="32"/>
      <c r="F166" s="32"/>
      <c r="G166" s="23">
        <f>+G167+G168</f>
        <v>0</v>
      </c>
      <c r="H166" s="23">
        <f t="shared" ref="H166:Q166" si="26">+H167+H168</f>
        <v>0</v>
      </c>
      <c r="I166" s="23">
        <f t="shared" si="26"/>
        <v>0</v>
      </c>
      <c r="J166" s="23">
        <f t="shared" si="26"/>
        <v>0</v>
      </c>
      <c r="K166" s="23">
        <f t="shared" si="26"/>
        <v>0</v>
      </c>
      <c r="L166" s="23">
        <f t="shared" si="26"/>
        <v>0</v>
      </c>
      <c r="M166" s="23">
        <f t="shared" si="26"/>
        <v>0</v>
      </c>
      <c r="N166" s="23">
        <f t="shared" si="26"/>
        <v>0</v>
      </c>
      <c r="O166" s="23">
        <f t="shared" si="26"/>
        <v>0</v>
      </c>
      <c r="P166" s="23">
        <f t="shared" si="26"/>
        <v>0</v>
      </c>
      <c r="Q166" s="23">
        <f t="shared" si="26"/>
        <v>0</v>
      </c>
      <c r="R166" s="23">
        <f>+R167+R168</f>
        <v>0</v>
      </c>
      <c r="S166" s="64">
        <f t="shared" si="22"/>
        <v>0</v>
      </c>
    </row>
    <row r="167" spans="1:22" s="5" customFormat="1" ht="12.75">
      <c r="A167" s="61">
        <v>2</v>
      </c>
      <c r="B167" s="9">
        <v>6</v>
      </c>
      <c r="C167" s="9">
        <v>4</v>
      </c>
      <c r="D167" s="9">
        <v>1</v>
      </c>
      <c r="E167" s="10" t="s">
        <v>2</v>
      </c>
      <c r="F167" s="11" t="s">
        <v>141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62">
        <f t="shared" si="22"/>
        <v>0</v>
      </c>
    </row>
    <row r="168" spans="1:22" s="5" customFormat="1" ht="12.75">
      <c r="A168" s="61">
        <v>2</v>
      </c>
      <c r="B168" s="9">
        <v>6</v>
      </c>
      <c r="C168" s="9">
        <v>4</v>
      </c>
      <c r="D168" s="9">
        <v>7</v>
      </c>
      <c r="E168" s="10" t="s">
        <v>2</v>
      </c>
      <c r="F168" s="11" t="s">
        <v>142</v>
      </c>
      <c r="G168" s="12"/>
      <c r="H168" s="12"/>
      <c r="I168" s="12"/>
      <c r="J168" s="12"/>
      <c r="K168" s="12">
        <v>0</v>
      </c>
      <c r="L168" s="12">
        <v>0</v>
      </c>
      <c r="M168" s="12">
        <v>0</v>
      </c>
      <c r="N168" s="12"/>
      <c r="O168" s="12"/>
      <c r="P168" s="12"/>
      <c r="Q168" s="12"/>
      <c r="R168" s="12">
        <v>0</v>
      </c>
      <c r="S168" s="62">
        <f t="shared" si="22"/>
        <v>0</v>
      </c>
    </row>
    <row r="169" spans="1:22" s="5" customFormat="1" ht="12.75">
      <c r="A169" s="63">
        <v>2</v>
      </c>
      <c r="B169" s="19">
        <v>6</v>
      </c>
      <c r="C169" s="19">
        <v>5</v>
      </c>
      <c r="D169" s="32"/>
      <c r="E169" s="32"/>
      <c r="F169" s="32"/>
      <c r="G169" s="23">
        <f>+G170+G171+G172</f>
        <v>0</v>
      </c>
      <c r="H169" s="23">
        <f t="shared" ref="H169:Q169" si="27">+H170+H171+H172</f>
        <v>0</v>
      </c>
      <c r="I169" s="23">
        <f t="shared" si="27"/>
        <v>0</v>
      </c>
      <c r="J169" s="23">
        <f t="shared" si="27"/>
        <v>0</v>
      </c>
      <c r="K169" s="23">
        <f t="shared" si="27"/>
        <v>0</v>
      </c>
      <c r="L169" s="23">
        <f t="shared" si="27"/>
        <v>0</v>
      </c>
      <c r="M169" s="23">
        <f t="shared" si="27"/>
        <v>0</v>
      </c>
      <c r="N169" s="23">
        <f t="shared" si="27"/>
        <v>0</v>
      </c>
      <c r="O169" s="23">
        <f t="shared" si="27"/>
        <v>0</v>
      </c>
      <c r="P169" s="23">
        <f t="shared" si="27"/>
        <v>0</v>
      </c>
      <c r="Q169" s="23">
        <f t="shared" si="27"/>
        <v>0</v>
      </c>
      <c r="R169" s="23">
        <f>+R170+R171+R172</f>
        <v>0</v>
      </c>
      <c r="S169" s="64">
        <f t="shared" si="22"/>
        <v>0</v>
      </c>
    </row>
    <row r="170" spans="1:22" s="5" customFormat="1" ht="12.75">
      <c r="A170" s="61">
        <v>2</v>
      </c>
      <c r="B170" s="9">
        <v>6</v>
      </c>
      <c r="C170" s="9">
        <v>5</v>
      </c>
      <c r="D170" s="9">
        <v>4</v>
      </c>
      <c r="E170" s="10" t="s">
        <v>2</v>
      </c>
      <c r="F170" s="11" t="s">
        <v>143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62">
        <f t="shared" si="22"/>
        <v>0</v>
      </c>
    </row>
    <row r="171" spans="1:22" s="5" customFormat="1" ht="12.75">
      <c r="A171" s="61">
        <v>2</v>
      </c>
      <c r="B171" s="9">
        <v>6</v>
      </c>
      <c r="C171" s="9">
        <v>5</v>
      </c>
      <c r="D171" s="9">
        <v>7</v>
      </c>
      <c r="E171" s="10" t="s">
        <v>2</v>
      </c>
      <c r="F171" s="11" t="s">
        <v>144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62">
        <f t="shared" si="22"/>
        <v>0</v>
      </c>
    </row>
    <row r="172" spans="1:22" s="5" customFormat="1" ht="12.75">
      <c r="A172" s="61">
        <v>2</v>
      </c>
      <c r="B172" s="9">
        <v>6</v>
      </c>
      <c r="C172" s="9">
        <v>5</v>
      </c>
      <c r="D172" s="9">
        <v>8</v>
      </c>
      <c r="E172" s="10" t="s">
        <v>2</v>
      </c>
      <c r="F172" s="11" t="s">
        <v>145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62">
        <f t="shared" si="22"/>
        <v>0</v>
      </c>
    </row>
    <row r="173" spans="1:22" s="5" customFormat="1" ht="12.75">
      <c r="A173" s="63">
        <v>2</v>
      </c>
      <c r="B173" s="19">
        <v>6</v>
      </c>
      <c r="C173" s="19">
        <v>8</v>
      </c>
      <c r="D173" s="32"/>
      <c r="E173" s="32"/>
      <c r="F173" s="32"/>
      <c r="G173" s="37">
        <f>+G174+G175</f>
        <v>0</v>
      </c>
      <c r="H173" s="37">
        <f t="shared" ref="H173:Q173" si="28">+H174+H175</f>
        <v>0</v>
      </c>
      <c r="I173" s="37">
        <f t="shared" si="28"/>
        <v>0</v>
      </c>
      <c r="J173" s="37">
        <f t="shared" si="28"/>
        <v>0</v>
      </c>
      <c r="K173" s="37">
        <f t="shared" si="28"/>
        <v>0</v>
      </c>
      <c r="L173" s="37">
        <f t="shared" si="28"/>
        <v>0</v>
      </c>
      <c r="M173" s="37">
        <f t="shared" si="28"/>
        <v>0</v>
      </c>
      <c r="N173" s="37">
        <f t="shared" si="28"/>
        <v>0</v>
      </c>
      <c r="O173" s="37">
        <f t="shared" si="28"/>
        <v>0</v>
      </c>
      <c r="P173" s="37">
        <f t="shared" si="28"/>
        <v>0</v>
      </c>
      <c r="Q173" s="37">
        <f t="shared" si="28"/>
        <v>0</v>
      </c>
      <c r="R173" s="37">
        <f>+R174+R175</f>
        <v>0</v>
      </c>
      <c r="S173" s="64">
        <f t="shared" si="22"/>
        <v>0</v>
      </c>
    </row>
    <row r="174" spans="1:22" s="5" customFormat="1" ht="12.75">
      <c r="A174" s="67">
        <v>2</v>
      </c>
      <c r="B174" s="38">
        <v>6</v>
      </c>
      <c r="C174" s="38">
        <v>8</v>
      </c>
      <c r="D174" s="38">
        <v>3</v>
      </c>
      <c r="E174" s="39" t="s">
        <v>2</v>
      </c>
      <c r="F174" s="40" t="s">
        <v>146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62">
        <f t="shared" si="22"/>
        <v>0</v>
      </c>
    </row>
    <row r="175" spans="1:22" s="5" customFormat="1" ht="12.75">
      <c r="A175" s="67">
        <v>2</v>
      </c>
      <c r="B175" s="38">
        <v>6</v>
      </c>
      <c r="C175" s="38">
        <v>8</v>
      </c>
      <c r="D175" s="38">
        <v>8</v>
      </c>
      <c r="E175" s="39" t="s">
        <v>2</v>
      </c>
      <c r="F175" s="40" t="s">
        <v>147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62">
        <f>+G175+H175+I175+J175+K175+L175+M175+N175+O175+P175+Q175+R175</f>
        <v>0</v>
      </c>
      <c r="T175" s="42"/>
      <c r="U175" s="43"/>
      <c r="V175" s="43"/>
    </row>
    <row r="176" spans="1:22" s="5" customFormat="1" ht="13.5" thickBot="1">
      <c r="A176" s="97" t="s">
        <v>172</v>
      </c>
      <c r="B176" s="98"/>
      <c r="C176" s="98"/>
      <c r="D176" s="98"/>
      <c r="E176" s="98"/>
      <c r="F176" s="99"/>
      <c r="G176" s="69">
        <f>+G12+G19+G26+G29+G34+G39+G48+G51+G54+G58+G66+G70+G79+G95+G99+G104+G110+G112+G116+G133+G144+G154+G160+G166+G169+G173</f>
        <v>27514432.979999997</v>
      </c>
      <c r="H176" s="70">
        <f>+H12+H19+H26+H29+H34+H39+H48+H51+H54+H58+H66+H70+H79+H95+H99+H104+H110+H112+H116+H133+H144+H154+H160+H166+H169+H173</f>
        <v>62085626.399999999</v>
      </c>
      <c r="I176" s="69">
        <f>+I12+I19+I26+I29+I34+I39+I48+I51+I54+I58+I66+I70+I79+I95+I99+I104+I110+I112+I116+I133+I144+I154+I160+I166+I169+I173</f>
        <v>0</v>
      </c>
      <c r="J176" s="69">
        <f>+J12+J19+J26+J29+J34+J39+J48+J51+J54+J58+J66+J70+J79+J95+J99+J104+J110+J112+J116+J133+J144+J154+J160+J166+J169+J173</f>
        <v>0</v>
      </c>
      <c r="K176" s="81">
        <f t="shared" ref="K176:R176" si="29">+K12+K19+K26+K29+K34+K39+K48+K51+K54+K58+K66+K70+K79+K95+K99+K104+K110+K112+K116+K133+K144+K154+K160+K166+K169+K173</f>
        <v>0</v>
      </c>
      <c r="L176" s="69">
        <f t="shared" si="29"/>
        <v>0</v>
      </c>
      <c r="M176" s="69">
        <f t="shared" si="29"/>
        <v>0</v>
      </c>
      <c r="N176" s="81">
        <f t="shared" si="29"/>
        <v>0</v>
      </c>
      <c r="O176" s="69">
        <f t="shared" si="29"/>
        <v>0</v>
      </c>
      <c r="P176" s="69">
        <f t="shared" si="29"/>
        <v>0</v>
      </c>
      <c r="Q176" s="69">
        <f t="shared" si="29"/>
        <v>0</v>
      </c>
      <c r="R176" s="69">
        <f t="shared" si="29"/>
        <v>0</v>
      </c>
      <c r="S176" s="71">
        <f>+S12+S19+S26+S29+S34+S39+S48+S51+S54+S58+S66+S70+S79+S95+S99+S104+S110+S112+S116+S133+S144+S154+S160+S166+S169+S173</f>
        <v>89600059.379999995</v>
      </c>
      <c r="U176" s="43"/>
    </row>
    <row r="177" spans="1:20" s="5" customFormat="1" ht="12.75">
      <c r="A177" s="3" t="s">
        <v>173</v>
      </c>
      <c r="B177" s="3"/>
      <c r="C177" s="42"/>
      <c r="D177" s="42"/>
      <c r="E177" s="42"/>
      <c r="F177" s="42"/>
      <c r="H177" s="44"/>
      <c r="I177" s="43"/>
    </row>
    <row r="178" spans="1:20" s="5" customFormat="1" ht="12.75">
      <c r="A178" s="100" t="s">
        <v>174</v>
      </c>
      <c r="B178" s="100"/>
      <c r="C178" s="100"/>
      <c r="D178" s="100"/>
      <c r="E178" s="100"/>
      <c r="F178" s="100"/>
      <c r="G178" s="100"/>
      <c r="H178" s="100"/>
      <c r="I178" s="100"/>
      <c r="J178" s="42"/>
      <c r="K178" s="42"/>
      <c r="L178" s="42"/>
      <c r="O178" s="42"/>
    </row>
    <row r="179" spans="1:20" s="5" customFormat="1" ht="12.75">
      <c r="A179" s="100" t="s">
        <v>176</v>
      </c>
      <c r="B179" s="100"/>
      <c r="C179" s="100"/>
      <c r="D179" s="100"/>
      <c r="E179" s="100"/>
      <c r="F179" s="100"/>
      <c r="G179" s="100"/>
      <c r="H179" s="100"/>
      <c r="I179" s="100"/>
      <c r="K179" s="43"/>
      <c r="L179" s="43"/>
      <c r="N179" s="42"/>
      <c r="O179" s="42"/>
      <c r="P179" s="42"/>
    </row>
    <row r="180" spans="1:20" s="5" customFormat="1" ht="12.75">
      <c r="A180" s="100" t="s">
        <v>175</v>
      </c>
      <c r="B180" s="100"/>
      <c r="C180" s="100"/>
      <c r="D180" s="100"/>
      <c r="E180" s="100"/>
      <c r="F180" s="100"/>
      <c r="G180" s="100"/>
      <c r="H180" s="100"/>
      <c r="I180" s="100"/>
      <c r="J180" s="43"/>
      <c r="K180" s="43"/>
      <c r="L180" s="43"/>
      <c r="M180" s="42"/>
      <c r="N180" s="42"/>
      <c r="O180" s="43"/>
    </row>
    <row r="181" spans="1:20" s="5" customFormat="1" ht="12.75">
      <c r="A181" s="100" t="s">
        <v>177</v>
      </c>
      <c r="B181" s="100"/>
      <c r="C181" s="100"/>
      <c r="D181" s="100"/>
      <c r="E181" s="100"/>
      <c r="F181" s="100"/>
      <c r="I181" s="43"/>
      <c r="J181" s="43"/>
      <c r="M181" s="42"/>
      <c r="N181" s="43"/>
      <c r="O181" s="43"/>
      <c r="P181" s="43"/>
      <c r="Q181" s="42"/>
      <c r="R181" s="42"/>
      <c r="S181" s="43"/>
    </row>
    <row r="182" spans="1:20" s="5" customFormat="1" ht="12.75">
      <c r="A182" s="100" t="s">
        <v>178</v>
      </c>
      <c r="B182" s="100"/>
      <c r="C182" s="100"/>
      <c r="D182" s="100"/>
      <c r="E182" s="100"/>
      <c r="F182" s="100"/>
      <c r="G182" s="100"/>
      <c r="M182" s="42"/>
      <c r="N182" s="42"/>
      <c r="Q182" s="42"/>
      <c r="R182" s="43"/>
      <c r="S182" s="43"/>
    </row>
    <row r="183" spans="1:20" s="5" customFormat="1" ht="12.75">
      <c r="A183" s="45"/>
      <c r="B183" s="45"/>
      <c r="C183" s="45"/>
      <c r="D183" s="45"/>
      <c r="E183" s="45"/>
      <c r="F183" s="45"/>
      <c r="G183" s="45"/>
      <c r="N183" s="42"/>
      <c r="Q183" s="42"/>
      <c r="R183" s="43"/>
    </row>
    <row r="184" spans="1:20" s="5" customFormat="1" ht="12.75">
      <c r="A184" s="45"/>
      <c r="B184" s="45"/>
      <c r="C184" s="45"/>
      <c r="D184" s="45"/>
      <c r="E184" s="45"/>
      <c r="F184" s="45"/>
      <c r="G184" s="45"/>
      <c r="N184" s="42"/>
      <c r="Q184" s="42"/>
      <c r="R184" s="43"/>
    </row>
    <row r="185" spans="1:20" s="5" customFormat="1" ht="12.75">
      <c r="A185" s="45"/>
      <c r="B185" s="45"/>
      <c r="C185" s="45"/>
      <c r="D185" s="45"/>
      <c r="E185" s="45"/>
      <c r="F185" s="45"/>
      <c r="G185" s="45"/>
      <c r="N185" s="42"/>
      <c r="Q185" s="42"/>
      <c r="R185" s="43"/>
    </row>
    <row r="186" spans="1:20" s="5" customFormat="1" ht="12.75">
      <c r="A186" s="45"/>
      <c r="B186" s="45"/>
      <c r="C186" s="45"/>
      <c r="D186" s="45"/>
      <c r="E186" s="45"/>
      <c r="F186" s="45"/>
      <c r="G186" s="45"/>
      <c r="N186" s="42"/>
      <c r="Q186" s="42"/>
      <c r="R186" s="43"/>
    </row>
    <row r="187" spans="1:20" s="5" customFormat="1" ht="12.75">
      <c r="Q187" s="42"/>
      <c r="R187" s="42"/>
    </row>
    <row r="188" spans="1:20" s="5" customFormat="1" ht="12.75">
      <c r="G188" s="43"/>
      <c r="N188" s="43"/>
      <c r="Q188" s="42"/>
      <c r="R188" s="43"/>
    </row>
    <row r="189" spans="1:20" s="5" customFormat="1" ht="12.75">
      <c r="A189" s="96" t="s">
        <v>179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 t="s">
        <v>180</v>
      </c>
      <c r="L189" s="96"/>
      <c r="M189" s="96"/>
      <c r="N189" s="96"/>
      <c r="O189" s="96"/>
      <c r="P189" s="96"/>
      <c r="Q189" s="96"/>
      <c r="R189" s="96"/>
      <c r="S189" s="96"/>
    </row>
    <row r="190" spans="1:20" s="5" customFormat="1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46"/>
    </row>
    <row r="191" spans="1:20" s="5" customFormat="1" ht="12.75">
      <c r="A191" s="96" t="s">
        <v>182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 t="s">
        <v>187</v>
      </c>
      <c r="L191" s="96"/>
      <c r="M191" s="96"/>
      <c r="N191" s="96"/>
      <c r="O191" s="96"/>
      <c r="P191" s="96"/>
      <c r="Q191" s="46"/>
      <c r="R191" s="46"/>
      <c r="S191" s="46"/>
    </row>
    <row r="192" spans="1:20" s="5" customFormat="1" ht="12.75"/>
    <row r="193" spans="1:282" s="5" customFormat="1" ht="12.75"/>
    <row r="194" spans="1:282" s="5" customFormat="1" ht="12.75"/>
    <row r="195" spans="1:282" s="5" customFormat="1" ht="12.75"/>
    <row r="196" spans="1:282" s="5" customFormat="1" ht="12.75"/>
    <row r="197" spans="1:282" s="5" customFormat="1" ht="12.75">
      <c r="A197" s="96" t="s">
        <v>181</v>
      </c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1:282" s="5" customFormat="1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47"/>
      <c r="U198" s="47"/>
      <c r="V198" s="47"/>
      <c r="W198" s="47"/>
      <c r="X198" s="47"/>
      <c r="Y198" s="47"/>
      <c r="Z198" s="47"/>
    </row>
    <row r="199" spans="1:282" s="5" customFormat="1" ht="12.75">
      <c r="A199" s="96" t="s">
        <v>183</v>
      </c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1:282" s="5" customFormat="1"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</row>
  </sheetData>
  <mergeCells count="28">
    <mergeCell ref="A199:S199"/>
    <mergeCell ref="A198:S198"/>
    <mergeCell ref="A191:J191"/>
    <mergeCell ref="A176:F176"/>
    <mergeCell ref="A197:S197"/>
    <mergeCell ref="A178:I178"/>
    <mergeCell ref="A179:I179"/>
    <mergeCell ref="A180:I180"/>
    <mergeCell ref="A181:F181"/>
    <mergeCell ref="A182:G182"/>
    <mergeCell ref="K189:S189"/>
    <mergeCell ref="A189:J189"/>
    <mergeCell ref="A190:J190"/>
    <mergeCell ref="K190:S190"/>
    <mergeCell ref="K191:P191"/>
    <mergeCell ref="C11:F11"/>
    <mergeCell ref="C38:F38"/>
    <mergeCell ref="C94:F94"/>
    <mergeCell ref="C153:F153"/>
    <mergeCell ref="C159:F159"/>
    <mergeCell ref="A10:E10"/>
    <mergeCell ref="A2:S2"/>
    <mergeCell ref="A3:S3"/>
    <mergeCell ref="A4:S4"/>
    <mergeCell ref="A5:S5"/>
    <mergeCell ref="A6:S6"/>
    <mergeCell ref="A7:S7"/>
    <mergeCell ref="A8:S8"/>
  </mergeCells>
  <printOptions horizontalCentered="1"/>
  <pageMargins left="0.21" right="0.33" top="0.57999999999999996" bottom="0.6" header="0.22" footer="0.69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JCoats</cp:lastModifiedBy>
  <cp:lastPrinted>2019-03-04T15:22:54Z</cp:lastPrinted>
  <dcterms:created xsi:type="dcterms:W3CDTF">2018-10-12T14:17:04Z</dcterms:created>
  <dcterms:modified xsi:type="dcterms:W3CDTF">2019-03-04T15:23:29Z</dcterms:modified>
</cp:coreProperties>
</file>